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730" windowHeight="11760"/>
  </bookViews>
  <sheets>
    <sheet name="2025" sheetId="1" r:id="rId1"/>
  </sheets>
  <definedNames>
    <definedName name="_xlnm.Print_Titles" localSheetId="0">'2025'!$10:$14</definedName>
    <definedName name="_xlnm.Print_Area" localSheetId="0">'2025'!$A$1:$P$80</definedName>
  </definedNames>
  <calcPr calcId="125725"/>
</workbook>
</file>

<file path=xl/calcChain.xml><?xml version="1.0" encoding="utf-8"?>
<calcChain xmlns="http://schemas.openxmlformats.org/spreadsheetml/2006/main">
  <c r="H15" i="1"/>
  <c r="N15"/>
  <c r="F16"/>
  <c r="F15" s="1"/>
  <c r="G16"/>
  <c r="G15" s="1"/>
  <c r="H16"/>
  <c r="I16"/>
  <c r="I15" s="1"/>
  <c r="J16"/>
  <c r="J15" s="1"/>
  <c r="K16"/>
  <c r="K15" s="1"/>
  <c r="L16"/>
  <c r="L15" s="1"/>
  <c r="M16"/>
  <c r="M15" s="1"/>
  <c r="N16"/>
  <c r="O16"/>
  <c r="O15" s="1"/>
  <c r="P16"/>
  <c r="P15" s="1"/>
  <c r="E15"/>
  <c r="E16"/>
  <c r="E18"/>
  <c r="F18"/>
  <c r="F28"/>
  <c r="F27" s="1"/>
  <c r="H28"/>
  <c r="H27" s="1"/>
  <c r="I28"/>
  <c r="I27" s="1"/>
  <c r="J28"/>
  <c r="J27" s="1"/>
  <c r="K28"/>
  <c r="K27" s="1"/>
  <c r="L28"/>
  <c r="L27" s="1"/>
  <c r="M28"/>
  <c r="M27" s="1"/>
  <c r="N28"/>
  <c r="N27" s="1"/>
  <c r="O28"/>
  <c r="O27" s="1"/>
  <c r="E28"/>
  <c r="E27" s="1"/>
  <c r="G35"/>
  <c r="G30"/>
  <c r="G28" s="1"/>
  <c r="G27" s="1"/>
  <c r="G62"/>
  <c r="G61" s="1"/>
  <c r="I62"/>
  <c r="I61" s="1"/>
  <c r="J62"/>
  <c r="J61" s="1"/>
  <c r="K62"/>
  <c r="K61" s="1"/>
  <c r="L62"/>
  <c r="L61" s="1"/>
  <c r="M62"/>
  <c r="M61" s="1"/>
  <c r="N62"/>
  <c r="N61" s="1"/>
  <c r="O62"/>
  <c r="O61" s="1"/>
  <c r="E62"/>
  <c r="E61" s="1"/>
  <c r="H66"/>
  <c r="H62" s="1"/>
  <c r="H61" s="1"/>
  <c r="E66"/>
  <c r="P66" s="1"/>
  <c r="F66"/>
  <c r="F62" s="1"/>
  <c r="F61" s="1"/>
  <c r="F53"/>
  <c r="F52" s="1"/>
  <c r="G53"/>
  <c r="G52" s="1"/>
  <c r="H53"/>
  <c r="H52" s="1"/>
  <c r="I53"/>
  <c r="I52" s="1"/>
  <c r="J53"/>
  <c r="J52" s="1"/>
  <c r="K53"/>
  <c r="K52" s="1"/>
  <c r="L53"/>
  <c r="L52" s="1"/>
  <c r="M53"/>
  <c r="M52" s="1"/>
  <c r="N53"/>
  <c r="N52" s="1"/>
  <c r="O53"/>
  <c r="O52" s="1"/>
  <c r="E53"/>
  <c r="E52" s="1"/>
  <c r="H55"/>
  <c r="P72"/>
  <c r="P71"/>
  <c r="P70"/>
  <c r="P69"/>
  <c r="P68"/>
  <c r="P67"/>
  <c r="P65"/>
  <c r="P64"/>
  <c r="P63"/>
  <c r="P62" s="1"/>
  <c r="P61" s="1"/>
  <c r="P60"/>
  <c r="P59"/>
  <c r="P58"/>
  <c r="P57"/>
  <c r="P56"/>
  <c r="P55"/>
  <c r="P54"/>
  <c r="P53" s="1"/>
  <c r="P52" s="1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 s="1"/>
  <c r="P27" s="1"/>
  <c r="P26"/>
  <c r="P25"/>
  <c r="P24"/>
  <c r="P23"/>
  <c r="P22"/>
  <c r="P21"/>
  <c r="P19"/>
  <c r="P18"/>
  <c r="P17"/>
  <c r="J73" l="1"/>
  <c r="K73"/>
  <c r="L73"/>
  <c r="F73"/>
  <c r="M73"/>
  <c r="G73"/>
  <c r="N73"/>
  <c r="H73"/>
  <c r="O73"/>
  <c r="I73"/>
  <c r="P73"/>
  <c r="E73"/>
</calcChain>
</file>

<file path=xl/sharedStrings.xml><?xml version="1.0" encoding="utf-8"?>
<sst xmlns="http://schemas.openxmlformats.org/spreadsheetml/2006/main" count="244" uniqueCount="197">
  <si>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</si>
  <si>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</si>
  <si>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</si>
  <si>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</si>
  <si>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</si>
  <si>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</si>
  <si>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</si>
  <si>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</si>
  <si>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</si>
  <si>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</si>
  <si>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</si>
  <si>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</si>
  <si>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</si>
  <si>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</si>
  <si>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</si>
  <si>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</si>
  <si>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Межівської селищної ради</t>
  </si>
  <si>
    <t>0210000</t>
  </si>
  <si>
    <t>Виконавий комітет Межівської селищної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</si>
  <si>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</si>
  <si>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</si>
  <si>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</si>
  <si>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</si>
  <si>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0133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</si>
  <si>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</si>
  <si>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</si>
  <si>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</si>
  <si>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</si>
  <si>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</si>
  <si>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</si>
  <si>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</si>
  <si>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</si>
  <si>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0620</t>
  </si>
  <si>
    <t>0216040</t>
  </si>
  <si>
    <t>6040</t>
  </si>
  <si>
    <t>Заходи, пов`язані з поліпшенням питної води</t>
  </si>
  <si>
    <t>0216071</t>
  </si>
  <si>
    <t>0640</t>
  </si>
  <si>
    <t>6071</t>
  </si>
  <si>
    <t>0490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</si>
  <si>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</si>
  <si>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</si>
  <si>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</si>
  <si>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</si>
  <si>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</si>
  <si>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</si>
  <si>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</si>
  <si>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</si>
  <si>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</si>
  <si>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</si>
  <si>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0218220</t>
  </si>
  <si>
    <t>0380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</si>
  <si>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</si>
  <si>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</si>
  <si>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</si>
  <si>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</si>
  <si>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</si>
  <si>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</si>
  <si>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Відділ освіти, молоді та спорту Межівської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</si>
  <si>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</si>
  <si>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</si>
  <si>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</si>
  <si>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</si>
  <si>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</si>
  <si>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</si>
  <si>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</si>
  <si>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</si>
  <si>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</si>
  <si>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</si>
  <si>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</si>
  <si>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</si>
  <si>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</si>
  <si>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</si>
  <si>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</si>
  <si>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</si>
  <si>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</si>
  <si>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</si>
  <si>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</si>
  <si>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</si>
  <si>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</si>
  <si>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</si>
  <si>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</si>
  <si>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</si>
  <si>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</si>
  <si>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</si>
  <si>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</si>
  <si>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</si>
  <si>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</si>
  <si>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</si>
  <si>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</si>
  <si>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</si>
  <si>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</si>
  <si>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</si>
  <si>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</si>
  <si>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</si>
  <si>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0800000</t>
  </si>
  <si>
    <t>Відділ з питань соціального захисту населення Межівської селищної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</si>
  <si>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</si>
  <si>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</si>
  <si>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</si>
  <si>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</si>
  <si>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</si>
  <si>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</si>
  <si>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</si>
  <si>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</si>
  <si>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</si>
  <si>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</si>
  <si>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</si>
  <si>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1040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</si>
  <si>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</si>
  <si>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</si>
  <si>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</si>
  <si>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</si>
  <si>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</si>
  <si>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</si>
  <si>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</si>
  <si>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</si>
  <si>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</si>
  <si>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</si>
  <si>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</si>
  <si>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Межівської селищної ради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</si>
  <si>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</si>
  <si>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</si>
  <si>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</si>
  <si>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</si>
  <si>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</si>
  <si>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</si>
  <si>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Відділ культури Межівської селищної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</si>
  <si>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</si>
  <si>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</si>
  <si>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</si>
  <si>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</si>
  <si>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</si>
  <si>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</si>
  <si>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</si>
  <si>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</si>
  <si>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</si>
  <si>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</si>
  <si>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</si>
  <si>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</si>
  <si>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</si>
  <si>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</si>
  <si>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</si>
  <si>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</si>
  <si>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</si>
  <si>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</si>
  <si>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</si>
  <si>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</si>
  <si>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</si>
  <si>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</si>
  <si>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</si>
  <si>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1500000</t>
  </si>
  <si>
    <t>Відділ будівництва, архітектури, благоустрою та житлово-комунального господарства Межівської селищної ради</t>
  </si>
  <si>
    <t>1510000</t>
  </si>
  <si>
    <t>1510160</t>
  </si>
  <si>
    <t>1513210</t>
  </si>
  <si>
    <t>1050</t>
  </si>
  <si>
    <t>3210</t>
  </si>
  <si>
    <t>Організація та проведення громадських робіт</t>
  </si>
  <si>
    <t>1516013</t>
  </si>
  <si>
    <t>6013</t>
  </si>
  <si>
    <t>Забезпечення діяльності водопровідно-каналізаційного господарства</t>
  </si>
  <si>
    <t>1516030</t>
  </si>
  <si>
    <t>6030</t>
  </si>
  <si>
    <t>Організація благоустрою населених пунктів</t>
  </si>
  <si>
    <t>1517461</t>
  </si>
  <si>
    <t>1518340</t>
  </si>
  <si>
    <t>0540</t>
  </si>
  <si>
    <t>8340</t>
  </si>
  <si>
    <t>Природоохоронні заходи за рахунок цільових фондів</t>
  </si>
  <si>
    <t>3700000</t>
  </si>
  <si>
    <t>Фінансовий відділ Межівської селищної ради</t>
  </si>
  <si>
    <t>3710000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</si>
  <si>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</si>
  <si>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</si>
  <si>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</si>
  <si>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</si>
  <si>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</si>
  <si>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</si>
  <si>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Секретар ради</t>
  </si>
  <si>
    <t>0453700000</t>
  </si>
  <si>
    <t>(код бюджету)</t>
  </si>
  <si>
    <t>(грн)</t>
  </si>
  <si>
    <t>Додаток 3</t>
  </si>
  <si>
    <t>Любов МАКСІМКІНА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</si>
  <si>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самоврядування</t>
  </si>
  <si>
    <t>Згідно з оригіналом</t>
  </si>
  <si>
    <t>до рішення селищної ради від ___ грудня 2023 року № ________/VIII</t>
  </si>
  <si>
    <t>видатків бюджету Межівської селищної територіальної громади на 2025 рік</t>
  </si>
  <si>
    <t>________________________________________________________</t>
  </si>
  <si>
    <t>Начальник фінансового відділу</t>
  </si>
  <si>
    <t>Межівської селищної ради</t>
  </si>
  <si>
    <t>Наталія КЛЮЧИК</t>
  </si>
  <si>
    <t>0212152</t>
  </si>
  <si>
    <t>2152</t>
  </si>
  <si>
    <t>0763</t>
  </si>
  <si>
    <t>Інші програми та заходи у сфері охорони здоров`я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</si>
</sst>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2" borderId="0" xfId="1" applyFont="1" applyFill="1"/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/>
    <xf numFmtId="49" fontId="1" fillId="2" borderId="0" xfId="0" quotePrefix="1" applyNumberFormat="1" applyFont="1" applyFill="1" applyBorder="1" applyAlignment="1">
      <alignment horizontal="center"/>
    </xf>
    <xf numFmtId="0" fontId="0" fillId="2" borderId="0" xfId="0" applyFill="1"/>
    <xf numFmtId="49" fontId="1" fillId="2" borderId="0" xfId="1" applyNumberFormat="1" applyFont="1" applyFill="1" applyBorder="1" applyAlignment="1">
      <alignment horizontal="left"/>
    </xf>
    <xf numFmtId="49" fontId="1" fillId="2" borderId="0" xfId="1" quotePrefix="1" applyNumberFormat="1" applyFont="1" applyFill="1" applyBorder="1" applyAlignment="1">
      <alignment horizontal="center"/>
    </xf>
    <xf numFmtId="0" fontId="4" fillId="2" borderId="0" xfId="1" applyFont="1" applyFill="1" applyAlignment="1"/>
    <xf numFmtId="3" fontId="1" fillId="2" borderId="0" xfId="0" applyNumberFormat="1" applyFont="1" applyFill="1"/>
    <xf numFmtId="0" fontId="4" fillId="2" borderId="0" xfId="1" applyFont="1" applyFill="1"/>
    <xf numFmtId="0" fontId="1" fillId="2" borderId="0" xfId="1" applyFont="1" applyFill="1" applyAlignment="1"/>
    <xf numFmtId="49" fontId="6" fillId="2" borderId="0" xfId="1" applyNumberFormat="1" applyFont="1" applyFill="1" applyAlignment="1">
      <alignment horizontal="center"/>
    </xf>
    <xf numFmtId="0" fontId="1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1" fillId="2" borderId="0" xfId="1" applyFont="1" applyFill="1" applyAlignment="1">
      <alignment horizontal="right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2" borderId="0" xfId="1" applyFill="1"/>
    <xf numFmtId="0" fontId="1" fillId="2" borderId="0" xfId="0" applyFont="1" applyFill="1" applyAlignment="1">
      <alignment horizontal="left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1" xfId="0" quotePrefix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/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82"/>
  <sheetViews>
    <sheetView tabSelected="1" view="pageBreakPreview" zoomScale="70" zoomScaleNormal="100" zoomScaleSheetLayoutView="70" workbookViewId="0">
      <pane xSplit="4" ySplit="14" topLeftCell="E15" activePane="bottomRight" state="frozen"/>
      <selection pane="topRight" activeCell="E1" sqref="E1"/>
      <selection pane="bottomLeft" activeCell="A16" sqref="A16"/>
      <selection pane="bottomRight" activeCell="D17" sqref="D17"/>
    </sheetView>
  </sheetViews>
  <sheetFormatPr defaultColWidth="9.140625" defaultRowHeight="15.75"/>
  <cols>
    <col min="1" max="3" width="12" style="9" customWidth="1"/>
    <col min="4" max="4" width="40.7109375" style="9" customWidth="1"/>
    <col min="5" max="6" width="14.7109375" style="9" customWidth="1"/>
    <col min="7" max="15" width="13.7109375" style="9" customWidth="1"/>
    <col min="16" max="16" width="14.7109375" style="9" customWidth="1"/>
    <col min="17" max="17" width="9.140625" style="9"/>
    <col min="18" max="18" width="10.140625" style="9" bestFit="1" customWidth="1"/>
    <col min="19" max="16384" width="9.140625" style="9"/>
  </cols>
  <sheetData>
    <row r="2" spans="1:16" s="5" customFormat="1">
      <c r="A2" s="2"/>
      <c r="B2" s="3"/>
      <c r="C2" s="4"/>
      <c r="D2" s="4"/>
      <c r="E2" s="3"/>
      <c r="F2" s="3"/>
      <c r="G2" s="3"/>
      <c r="H2" s="3"/>
      <c r="I2" s="3"/>
      <c r="J2" s="3"/>
      <c r="K2" s="3" t="s">
        <v>183</v>
      </c>
      <c r="L2" s="3"/>
      <c r="M2" s="3"/>
      <c r="N2" s="3"/>
      <c r="O2" s="3"/>
      <c r="P2" s="3"/>
    </row>
    <row r="3" spans="1:16">
      <c r="A3" s="6"/>
      <c r="B3" s="1"/>
      <c r="C3" s="7"/>
      <c r="D3" s="7"/>
      <c r="E3" s="1"/>
      <c r="F3" s="1"/>
      <c r="G3" s="1"/>
      <c r="H3" s="1"/>
      <c r="I3" s="1"/>
      <c r="J3" s="1"/>
      <c r="K3" s="8" t="s">
        <v>187</v>
      </c>
      <c r="L3" s="1"/>
      <c r="M3" s="1"/>
      <c r="N3" s="1"/>
      <c r="O3" s="1"/>
      <c r="P3" s="1"/>
    </row>
    <row r="4" spans="1:16">
      <c r="A4" s="10"/>
      <c r="B4" s="1"/>
      <c r="C4" s="10"/>
      <c r="D4" s="10"/>
      <c r="E4" s="1"/>
      <c r="F4" s="1"/>
      <c r="G4" s="1"/>
      <c r="H4" s="1"/>
      <c r="I4" s="1"/>
      <c r="J4" s="1"/>
      <c r="K4" s="8"/>
      <c r="L4" s="8"/>
      <c r="M4" s="8"/>
      <c r="N4" s="11"/>
      <c r="O4" s="11"/>
      <c r="P4" s="11"/>
    </row>
    <row r="5" spans="1:16">
      <c r="A5" s="37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>
      <c r="A6" s="37" t="s">
        <v>188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>
      <c r="A7" s="12" t="s">
        <v>180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>
      <c r="A8" s="14" t="s">
        <v>181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5" t="s">
        <v>182</v>
      </c>
    </row>
    <row r="10" spans="1:16">
      <c r="A10" s="39" t="s">
        <v>1</v>
      </c>
      <c r="B10" s="39" t="s">
        <v>2</v>
      </c>
      <c r="C10" s="39" t="s">
        <v>3</v>
      </c>
      <c r="D10" s="39" t="s">
        <v>4</v>
      </c>
      <c r="E10" s="39" t="s">
        <v>5</v>
      </c>
      <c r="F10" s="39"/>
      <c r="G10" s="39"/>
      <c r="H10" s="39"/>
      <c r="I10" s="39"/>
      <c r="J10" s="39" t="s">
        <v>12</v>
      </c>
      <c r="K10" s="39"/>
      <c r="L10" s="39"/>
      <c r="M10" s="39"/>
      <c r="N10" s="39"/>
      <c r="O10" s="39"/>
      <c r="P10" s="39" t="s">
        <v>14</v>
      </c>
    </row>
    <row r="11" spans="1:16">
      <c r="A11" s="39"/>
      <c r="B11" s="39"/>
      <c r="C11" s="39"/>
      <c r="D11" s="39"/>
      <c r="E11" s="39" t="s">
        <v>6</v>
      </c>
      <c r="F11" s="39" t="s">
        <v>7</v>
      </c>
      <c r="G11" s="39" t="s">
        <v>8</v>
      </c>
      <c r="H11" s="39"/>
      <c r="I11" s="39" t="s">
        <v>11</v>
      </c>
      <c r="J11" s="39" t="s">
        <v>6</v>
      </c>
      <c r="K11" s="39" t="s">
        <v>13</v>
      </c>
      <c r="L11" s="39" t="s">
        <v>7</v>
      </c>
      <c r="M11" s="39" t="s">
        <v>8</v>
      </c>
      <c r="N11" s="39"/>
      <c r="O11" s="39" t="s">
        <v>11</v>
      </c>
      <c r="P11" s="39"/>
    </row>
    <row r="12" spans="1:16">
      <c r="A12" s="39"/>
      <c r="B12" s="39"/>
      <c r="C12" s="39"/>
      <c r="D12" s="39"/>
      <c r="E12" s="39"/>
      <c r="F12" s="39"/>
      <c r="G12" s="39" t="s">
        <v>9</v>
      </c>
      <c r="H12" s="39" t="s">
        <v>10</v>
      </c>
      <c r="I12" s="39"/>
      <c r="J12" s="39"/>
      <c r="K12" s="39"/>
      <c r="L12" s="39"/>
      <c r="M12" s="39" t="s">
        <v>9</v>
      </c>
      <c r="N12" s="39" t="s">
        <v>10</v>
      </c>
      <c r="O12" s="39"/>
      <c r="P12" s="39"/>
    </row>
    <row r="13" spans="1:16" ht="67.5" customHeigh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  <c r="L14" s="16">
        <v>12</v>
      </c>
      <c r="M14" s="16">
        <v>13</v>
      </c>
      <c r="N14" s="16">
        <v>14</v>
      </c>
      <c r="O14" s="16">
        <v>15</v>
      </c>
      <c r="P14" s="16">
        <v>16</v>
      </c>
    </row>
    <row r="15" spans="1:16" s="24" customFormat="1" ht="31.5">
      <c r="A15" s="19" t="s">
        <v>15</v>
      </c>
      <c r="B15" s="20"/>
      <c r="C15" s="21"/>
      <c r="D15" s="22" t="s">
        <v>16</v>
      </c>
      <c r="E15" s="30">
        <f>E16</f>
        <v>34207884</v>
      </c>
      <c r="F15" s="30">
        <f t="shared" ref="F15:P15" si="0">F16</f>
        <v>33807884</v>
      </c>
      <c r="G15" s="30">
        <f t="shared" si="0"/>
        <v>21544870</v>
      </c>
      <c r="H15" s="30">
        <f t="shared" si="0"/>
        <v>1372837</v>
      </c>
      <c r="I15" s="30">
        <f t="shared" si="0"/>
        <v>400000</v>
      </c>
      <c r="J15" s="30">
        <f t="shared" si="0"/>
        <v>100000</v>
      </c>
      <c r="K15" s="30">
        <f t="shared" si="0"/>
        <v>100000</v>
      </c>
      <c r="L15" s="30">
        <f t="shared" si="0"/>
        <v>0</v>
      </c>
      <c r="M15" s="30">
        <f t="shared" si="0"/>
        <v>0</v>
      </c>
      <c r="N15" s="30">
        <f t="shared" si="0"/>
        <v>0</v>
      </c>
      <c r="O15" s="30">
        <f t="shared" si="0"/>
        <v>100000</v>
      </c>
      <c r="P15" s="30">
        <f t="shared" si="0"/>
        <v>34307884</v>
      </c>
    </row>
    <row r="16" spans="1:16" s="24" customFormat="1" ht="31.5">
      <c r="A16" s="19" t="s">
        <v>17</v>
      </c>
      <c r="B16" s="20"/>
      <c r="C16" s="21"/>
      <c r="D16" s="22" t="s">
        <v>18</v>
      </c>
      <c r="E16" s="30">
        <f>SUM(E17:E26)</f>
        <v>34207884</v>
      </c>
      <c r="F16" s="30">
        <f t="shared" ref="F16:P16" si="1">SUM(F17:F26)</f>
        <v>33807884</v>
      </c>
      <c r="G16" s="30">
        <f t="shared" si="1"/>
        <v>21544870</v>
      </c>
      <c r="H16" s="30">
        <f t="shared" si="1"/>
        <v>1372837</v>
      </c>
      <c r="I16" s="30">
        <f t="shared" si="1"/>
        <v>400000</v>
      </c>
      <c r="J16" s="30">
        <f t="shared" si="1"/>
        <v>100000</v>
      </c>
      <c r="K16" s="30">
        <f t="shared" si="1"/>
        <v>100000</v>
      </c>
      <c r="L16" s="30">
        <f t="shared" si="1"/>
        <v>0</v>
      </c>
      <c r="M16" s="30">
        <f t="shared" si="1"/>
        <v>0</v>
      </c>
      <c r="N16" s="30">
        <f t="shared" si="1"/>
        <v>0</v>
      </c>
      <c r="O16" s="30">
        <f t="shared" si="1"/>
        <v>100000</v>
      </c>
      <c r="P16" s="30">
        <f t="shared" si="1"/>
        <v>34307884</v>
      </c>
    </row>
    <row r="17" spans="1:16" s="24" customFormat="1" ht="103.5" customHeight="1">
      <c r="A17" s="25" t="s">
        <v>19</v>
      </c>
      <c r="B17" s="25" t="s">
        <v>21</v>
      </c>
      <c r="C17" s="26" t="s">
        <v>20</v>
      </c>
      <c r="D17" s="27" t="s">
        <v>22</v>
      </c>
      <c r="E17" s="32">
        <v>28996012</v>
      </c>
      <c r="F17" s="33">
        <v>28996012</v>
      </c>
      <c r="G17" s="33">
        <v>21544870</v>
      </c>
      <c r="H17" s="33">
        <v>1372837</v>
      </c>
      <c r="I17" s="33">
        <v>0</v>
      </c>
      <c r="J17" s="32">
        <v>100000</v>
      </c>
      <c r="K17" s="33">
        <v>100000</v>
      </c>
      <c r="L17" s="33">
        <v>0</v>
      </c>
      <c r="M17" s="33">
        <v>0</v>
      </c>
      <c r="N17" s="33">
        <v>0</v>
      </c>
      <c r="O17" s="33">
        <v>100000</v>
      </c>
      <c r="P17" s="32">
        <f t="shared" ref="P17:P72" si="2">E17+J17</f>
        <v>29096012</v>
      </c>
    </row>
    <row r="18" spans="1:16" s="24" customFormat="1" ht="31.5">
      <c r="A18" s="25" t="s">
        <v>24</v>
      </c>
      <c r="B18" s="25" t="s">
        <v>26</v>
      </c>
      <c r="C18" s="26" t="s">
        <v>25</v>
      </c>
      <c r="D18" s="27" t="s">
        <v>27</v>
      </c>
      <c r="E18" s="32">
        <f>F18</f>
        <v>2084844</v>
      </c>
      <c r="F18" s="33">
        <f>2211844-127000</f>
        <v>2084844</v>
      </c>
      <c r="G18" s="33">
        <v>0</v>
      </c>
      <c r="H18" s="33">
        <v>0</v>
      </c>
      <c r="I18" s="33">
        <v>0</v>
      </c>
      <c r="J18" s="32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2">
        <f t="shared" si="2"/>
        <v>2084844</v>
      </c>
    </row>
    <row r="19" spans="1:16" s="24" customFormat="1" ht="69" customHeight="1">
      <c r="A19" s="25" t="s">
        <v>28</v>
      </c>
      <c r="B19" s="25" t="s">
        <v>30</v>
      </c>
      <c r="C19" s="26" t="s">
        <v>29</v>
      </c>
      <c r="D19" s="27" t="s">
        <v>31</v>
      </c>
      <c r="E19" s="32">
        <v>2098563</v>
      </c>
      <c r="F19" s="33">
        <v>2098563</v>
      </c>
      <c r="G19" s="33">
        <v>0</v>
      </c>
      <c r="H19" s="33">
        <v>0</v>
      </c>
      <c r="I19" s="33">
        <v>0</v>
      </c>
      <c r="J19" s="32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2">
        <f t="shared" si="2"/>
        <v>2098563</v>
      </c>
    </row>
    <row r="20" spans="1:16" s="24" customFormat="1" ht="31.5">
      <c r="A20" s="25" t="s">
        <v>193</v>
      </c>
      <c r="B20" s="25" t="s">
        <v>194</v>
      </c>
      <c r="C20" s="26" t="s">
        <v>195</v>
      </c>
      <c r="D20" s="27" t="s">
        <v>196</v>
      </c>
      <c r="E20" s="34">
        <v>127000</v>
      </c>
      <c r="F20" s="35">
        <v>127000</v>
      </c>
      <c r="G20" s="35">
        <v>0</v>
      </c>
      <c r="H20" s="35">
        <v>0</v>
      </c>
      <c r="I20" s="35"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4">
        <v>127000</v>
      </c>
    </row>
    <row r="21" spans="1:16" s="24" customFormat="1" ht="36.75" customHeight="1">
      <c r="A21" s="25" t="s">
        <v>33</v>
      </c>
      <c r="B21" s="25" t="s">
        <v>34</v>
      </c>
      <c r="C21" s="26" t="s">
        <v>32</v>
      </c>
      <c r="D21" s="27" t="s">
        <v>35</v>
      </c>
      <c r="E21" s="32">
        <v>100000</v>
      </c>
      <c r="F21" s="33">
        <v>0</v>
      </c>
      <c r="G21" s="33">
        <v>0</v>
      </c>
      <c r="H21" s="33">
        <v>0</v>
      </c>
      <c r="I21" s="33">
        <v>100000</v>
      </c>
      <c r="J21" s="32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2">
        <f t="shared" si="2"/>
        <v>100000</v>
      </c>
    </row>
    <row r="22" spans="1:16" s="24" customFormat="1" ht="153.75" customHeight="1">
      <c r="A22" s="25" t="s">
        <v>36</v>
      </c>
      <c r="B22" s="25" t="s">
        <v>38</v>
      </c>
      <c r="C22" s="26" t="s">
        <v>37</v>
      </c>
      <c r="D22" s="27" t="s">
        <v>185</v>
      </c>
      <c r="E22" s="32">
        <v>300000</v>
      </c>
      <c r="F22" s="33">
        <v>0</v>
      </c>
      <c r="G22" s="33">
        <v>0</v>
      </c>
      <c r="H22" s="33">
        <v>0</v>
      </c>
      <c r="I22" s="33">
        <v>300000</v>
      </c>
      <c r="J22" s="32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2">
        <f t="shared" si="2"/>
        <v>300000</v>
      </c>
    </row>
    <row r="23" spans="1:16" s="24" customFormat="1" ht="31.5">
      <c r="A23" s="25" t="s">
        <v>43</v>
      </c>
      <c r="B23" s="25" t="s">
        <v>44</v>
      </c>
      <c r="C23" s="26" t="s">
        <v>39</v>
      </c>
      <c r="D23" s="27" t="s">
        <v>45</v>
      </c>
      <c r="E23" s="32">
        <v>25000</v>
      </c>
      <c r="F23" s="33">
        <v>25000</v>
      </c>
      <c r="G23" s="33">
        <v>0</v>
      </c>
      <c r="H23" s="33">
        <v>0</v>
      </c>
      <c r="I23" s="33">
        <v>0</v>
      </c>
      <c r="J23" s="32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2">
        <f t="shared" si="2"/>
        <v>25000</v>
      </c>
    </row>
    <row r="24" spans="1:16" s="24" customFormat="1" ht="47.25">
      <c r="A24" s="25" t="s">
        <v>46</v>
      </c>
      <c r="B24" s="25" t="s">
        <v>48</v>
      </c>
      <c r="C24" s="26" t="s">
        <v>47</v>
      </c>
      <c r="D24" s="27" t="s">
        <v>49</v>
      </c>
      <c r="E24" s="32">
        <v>350000</v>
      </c>
      <c r="F24" s="33">
        <v>350000</v>
      </c>
      <c r="G24" s="33">
        <v>0</v>
      </c>
      <c r="H24" s="33">
        <v>0</v>
      </c>
      <c r="I24" s="33">
        <v>0</v>
      </c>
      <c r="J24" s="32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2">
        <f t="shared" si="2"/>
        <v>350000</v>
      </c>
    </row>
    <row r="25" spans="1:16" s="24" customFormat="1" ht="31.5">
      <c r="A25" s="25" t="s">
        <v>50</v>
      </c>
      <c r="B25" s="25" t="s">
        <v>52</v>
      </c>
      <c r="C25" s="26" t="s">
        <v>51</v>
      </c>
      <c r="D25" s="27" t="s">
        <v>53</v>
      </c>
      <c r="E25" s="32">
        <v>100000</v>
      </c>
      <c r="F25" s="33">
        <v>100000</v>
      </c>
      <c r="G25" s="33">
        <v>0</v>
      </c>
      <c r="H25" s="33">
        <v>0</v>
      </c>
      <c r="I25" s="33">
        <v>0</v>
      </c>
      <c r="J25" s="32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2">
        <f t="shared" si="2"/>
        <v>100000</v>
      </c>
    </row>
    <row r="26" spans="1:16" s="24" customFormat="1" ht="31.5">
      <c r="A26" s="25" t="s">
        <v>54</v>
      </c>
      <c r="B26" s="25" t="s">
        <v>55</v>
      </c>
      <c r="C26" s="26" t="s">
        <v>51</v>
      </c>
      <c r="D26" s="27" t="s">
        <v>56</v>
      </c>
      <c r="E26" s="32">
        <v>26465</v>
      </c>
      <c r="F26" s="33">
        <v>26465</v>
      </c>
      <c r="G26" s="33">
        <v>0</v>
      </c>
      <c r="H26" s="33">
        <v>0</v>
      </c>
      <c r="I26" s="33">
        <v>0</v>
      </c>
      <c r="J26" s="32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2">
        <f t="shared" si="2"/>
        <v>26465</v>
      </c>
    </row>
    <row r="27" spans="1:16" s="24" customFormat="1" ht="31.5">
      <c r="A27" s="19" t="s">
        <v>57</v>
      </c>
      <c r="B27" s="20"/>
      <c r="C27" s="21"/>
      <c r="D27" s="22" t="s">
        <v>58</v>
      </c>
      <c r="E27" s="30">
        <f>E28</f>
        <v>54649965</v>
      </c>
      <c r="F27" s="30">
        <f t="shared" ref="F27:P27" si="3">F28</f>
        <v>54649965</v>
      </c>
      <c r="G27" s="30">
        <f t="shared" si="3"/>
        <v>33952688</v>
      </c>
      <c r="H27" s="30">
        <f t="shared" si="3"/>
        <v>9582812</v>
      </c>
      <c r="I27" s="30">
        <f t="shared" si="3"/>
        <v>0</v>
      </c>
      <c r="J27" s="30">
        <f t="shared" si="3"/>
        <v>130570</v>
      </c>
      <c r="K27" s="30">
        <f t="shared" si="3"/>
        <v>0</v>
      </c>
      <c r="L27" s="30">
        <f t="shared" si="3"/>
        <v>130570</v>
      </c>
      <c r="M27" s="30">
        <f t="shared" si="3"/>
        <v>32434</v>
      </c>
      <c r="N27" s="30">
        <f t="shared" si="3"/>
        <v>0</v>
      </c>
      <c r="O27" s="30">
        <f t="shared" si="3"/>
        <v>0</v>
      </c>
      <c r="P27" s="30">
        <f t="shared" si="3"/>
        <v>54780535</v>
      </c>
    </row>
    <row r="28" spans="1:16" s="24" customFormat="1" ht="31.5">
      <c r="A28" s="19" t="s">
        <v>59</v>
      </c>
      <c r="B28" s="20"/>
      <c r="C28" s="21"/>
      <c r="D28" s="22" t="s">
        <v>58</v>
      </c>
      <c r="E28" s="30">
        <f>SUM(E29:E38)</f>
        <v>54649965</v>
      </c>
      <c r="F28" s="30">
        <f t="shared" ref="F28:P28" si="4">SUM(F29:F38)</f>
        <v>54649965</v>
      </c>
      <c r="G28" s="30">
        <f t="shared" si="4"/>
        <v>33952688</v>
      </c>
      <c r="H28" s="30">
        <f t="shared" si="4"/>
        <v>9582812</v>
      </c>
      <c r="I28" s="30">
        <f t="shared" si="4"/>
        <v>0</v>
      </c>
      <c r="J28" s="30">
        <f t="shared" si="4"/>
        <v>130570</v>
      </c>
      <c r="K28" s="30">
        <f t="shared" si="4"/>
        <v>0</v>
      </c>
      <c r="L28" s="30">
        <f t="shared" si="4"/>
        <v>130570</v>
      </c>
      <c r="M28" s="30">
        <f t="shared" si="4"/>
        <v>32434</v>
      </c>
      <c r="N28" s="30">
        <f t="shared" si="4"/>
        <v>0</v>
      </c>
      <c r="O28" s="30">
        <f t="shared" si="4"/>
        <v>0</v>
      </c>
      <c r="P28" s="30">
        <f t="shared" si="4"/>
        <v>54780535</v>
      </c>
    </row>
    <row r="29" spans="1:16" s="24" customFormat="1" ht="66" customHeight="1">
      <c r="A29" s="25" t="s">
        <v>60</v>
      </c>
      <c r="B29" s="25" t="s">
        <v>61</v>
      </c>
      <c r="C29" s="26" t="s">
        <v>20</v>
      </c>
      <c r="D29" s="27" t="s">
        <v>62</v>
      </c>
      <c r="E29" s="32">
        <v>1704593</v>
      </c>
      <c r="F29" s="33">
        <v>1704593</v>
      </c>
      <c r="G29" s="33">
        <v>1263408</v>
      </c>
      <c r="H29" s="33">
        <v>0</v>
      </c>
      <c r="I29" s="33">
        <v>0</v>
      </c>
      <c r="J29" s="32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2">
        <f t="shared" si="2"/>
        <v>1704593</v>
      </c>
    </row>
    <row r="30" spans="1:16" s="24" customFormat="1">
      <c r="A30" s="25" t="s">
        <v>63</v>
      </c>
      <c r="B30" s="25" t="s">
        <v>65</v>
      </c>
      <c r="C30" s="26" t="s">
        <v>64</v>
      </c>
      <c r="D30" s="27" t="s">
        <v>66</v>
      </c>
      <c r="E30" s="32">
        <v>18435996</v>
      </c>
      <c r="F30" s="33">
        <v>18435996</v>
      </c>
      <c r="G30" s="33">
        <f>12109297+554900</f>
        <v>12664197</v>
      </c>
      <c r="H30" s="33">
        <v>2121420</v>
      </c>
      <c r="I30" s="33">
        <v>0</v>
      </c>
      <c r="J30" s="32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2">
        <f t="shared" si="2"/>
        <v>18435996</v>
      </c>
    </row>
    <row r="31" spans="1:16" s="24" customFormat="1" ht="47.25">
      <c r="A31" s="25" t="s">
        <v>67</v>
      </c>
      <c r="B31" s="25" t="s">
        <v>69</v>
      </c>
      <c r="C31" s="26" t="s">
        <v>68</v>
      </c>
      <c r="D31" s="27" t="s">
        <v>70</v>
      </c>
      <c r="E31" s="32">
        <v>21433266</v>
      </c>
      <c r="F31" s="33">
        <v>21433266</v>
      </c>
      <c r="G31" s="33">
        <v>10434115</v>
      </c>
      <c r="H31" s="33">
        <v>6678550</v>
      </c>
      <c r="I31" s="33">
        <v>0</v>
      </c>
      <c r="J31" s="32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2">
        <f t="shared" si="2"/>
        <v>21433266</v>
      </c>
    </row>
    <row r="32" spans="1:16" s="24" customFormat="1" ht="47.25">
      <c r="A32" s="25" t="s">
        <v>71</v>
      </c>
      <c r="B32" s="25" t="s">
        <v>73</v>
      </c>
      <c r="C32" s="26" t="s">
        <v>72</v>
      </c>
      <c r="D32" s="27" t="s">
        <v>74</v>
      </c>
      <c r="E32" s="32">
        <v>2242072</v>
      </c>
      <c r="F32" s="33">
        <v>2242072</v>
      </c>
      <c r="G32" s="33">
        <v>1385335</v>
      </c>
      <c r="H32" s="33">
        <v>445590</v>
      </c>
      <c r="I32" s="33">
        <v>0</v>
      </c>
      <c r="J32" s="32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2">
        <f t="shared" si="2"/>
        <v>2242072</v>
      </c>
    </row>
    <row r="33" spans="1:16" s="24" customFormat="1" ht="31.5">
      <c r="A33" s="25" t="s">
        <v>75</v>
      </c>
      <c r="B33" s="25" t="s">
        <v>77</v>
      </c>
      <c r="C33" s="26" t="s">
        <v>76</v>
      </c>
      <c r="D33" s="27" t="s">
        <v>78</v>
      </c>
      <c r="E33" s="32">
        <v>7391314</v>
      </c>
      <c r="F33" s="33">
        <v>7391314</v>
      </c>
      <c r="G33" s="33">
        <v>5670597</v>
      </c>
      <c r="H33" s="33">
        <v>279500</v>
      </c>
      <c r="I33" s="33">
        <v>0</v>
      </c>
      <c r="J33" s="32">
        <v>128070</v>
      </c>
      <c r="K33" s="33">
        <v>0</v>
      </c>
      <c r="L33" s="33">
        <v>128070</v>
      </c>
      <c r="M33" s="33">
        <v>32434</v>
      </c>
      <c r="N33" s="33">
        <v>0</v>
      </c>
      <c r="O33" s="33">
        <v>0</v>
      </c>
      <c r="P33" s="32">
        <f t="shared" si="2"/>
        <v>7519384</v>
      </c>
    </row>
    <row r="34" spans="1:16" s="24" customFormat="1">
      <c r="A34" s="25" t="s">
        <v>79</v>
      </c>
      <c r="B34" s="25" t="s">
        <v>80</v>
      </c>
      <c r="C34" s="26" t="s">
        <v>76</v>
      </c>
      <c r="D34" s="27" t="s">
        <v>81</v>
      </c>
      <c r="E34" s="32">
        <v>10860</v>
      </c>
      <c r="F34" s="33">
        <v>10860</v>
      </c>
      <c r="G34" s="33">
        <v>0</v>
      </c>
      <c r="H34" s="33">
        <v>0</v>
      </c>
      <c r="I34" s="33">
        <v>0</v>
      </c>
      <c r="J34" s="32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2">
        <f t="shared" si="2"/>
        <v>10860</v>
      </c>
    </row>
    <row r="35" spans="1:16" s="24" customFormat="1" ht="47.25">
      <c r="A35" s="25" t="s">
        <v>82</v>
      </c>
      <c r="B35" s="25" t="s">
        <v>83</v>
      </c>
      <c r="C35" s="26" t="s">
        <v>76</v>
      </c>
      <c r="D35" s="27" t="s">
        <v>84</v>
      </c>
      <c r="E35" s="32">
        <v>52913</v>
      </c>
      <c r="F35" s="33">
        <v>52913</v>
      </c>
      <c r="G35" s="33">
        <f>16786+6065</f>
        <v>22851</v>
      </c>
      <c r="H35" s="33">
        <v>0</v>
      </c>
      <c r="I35" s="33">
        <v>0</v>
      </c>
      <c r="J35" s="32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2">
        <f t="shared" si="2"/>
        <v>52913</v>
      </c>
    </row>
    <row r="36" spans="1:16" s="24" customFormat="1" ht="47.25">
      <c r="A36" s="25" t="s">
        <v>85</v>
      </c>
      <c r="B36" s="25" t="s">
        <v>86</v>
      </c>
      <c r="C36" s="26" t="s">
        <v>76</v>
      </c>
      <c r="D36" s="27" t="s">
        <v>87</v>
      </c>
      <c r="E36" s="32">
        <v>1355388</v>
      </c>
      <c r="F36" s="33">
        <v>1355388</v>
      </c>
      <c r="G36" s="33">
        <v>1063446</v>
      </c>
      <c r="H36" s="33">
        <v>0</v>
      </c>
      <c r="I36" s="33">
        <v>0</v>
      </c>
      <c r="J36" s="32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2">
        <f t="shared" si="2"/>
        <v>1355388</v>
      </c>
    </row>
    <row r="37" spans="1:16" s="24" customFormat="1" ht="47.25">
      <c r="A37" s="25" t="s">
        <v>88</v>
      </c>
      <c r="B37" s="25" t="s">
        <v>90</v>
      </c>
      <c r="C37" s="26" t="s">
        <v>89</v>
      </c>
      <c r="D37" s="27" t="s">
        <v>91</v>
      </c>
      <c r="E37" s="32">
        <v>1958563</v>
      </c>
      <c r="F37" s="33">
        <v>1958563</v>
      </c>
      <c r="G37" s="33">
        <v>1448739</v>
      </c>
      <c r="H37" s="33">
        <v>57752</v>
      </c>
      <c r="I37" s="33">
        <v>0</v>
      </c>
      <c r="J37" s="32">
        <v>2500</v>
      </c>
      <c r="K37" s="33">
        <v>0</v>
      </c>
      <c r="L37" s="33">
        <v>2500</v>
      </c>
      <c r="M37" s="33">
        <v>0</v>
      </c>
      <c r="N37" s="33">
        <v>0</v>
      </c>
      <c r="O37" s="33">
        <v>0</v>
      </c>
      <c r="P37" s="32">
        <f t="shared" si="2"/>
        <v>1961063</v>
      </c>
    </row>
    <row r="38" spans="1:16" s="24" customFormat="1" ht="63">
      <c r="A38" s="25" t="s">
        <v>92</v>
      </c>
      <c r="B38" s="25" t="s">
        <v>93</v>
      </c>
      <c r="C38" s="26" t="s">
        <v>89</v>
      </c>
      <c r="D38" s="27" t="s">
        <v>94</v>
      </c>
      <c r="E38" s="32">
        <v>65000</v>
      </c>
      <c r="F38" s="33">
        <v>65000</v>
      </c>
      <c r="G38" s="33">
        <v>0</v>
      </c>
      <c r="H38" s="33">
        <v>0</v>
      </c>
      <c r="I38" s="33">
        <v>0</v>
      </c>
      <c r="J38" s="32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2">
        <f t="shared" si="2"/>
        <v>65000</v>
      </c>
    </row>
    <row r="39" spans="1:16" s="24" customFormat="1" ht="47.25">
      <c r="A39" s="19" t="s">
        <v>95</v>
      </c>
      <c r="B39" s="20"/>
      <c r="C39" s="21"/>
      <c r="D39" s="22" t="s">
        <v>96</v>
      </c>
      <c r="E39" s="30">
        <v>13628186</v>
      </c>
      <c r="F39" s="31">
        <v>13628186</v>
      </c>
      <c r="G39" s="31">
        <v>8010618</v>
      </c>
      <c r="H39" s="31">
        <v>375854</v>
      </c>
      <c r="I39" s="31">
        <v>0</v>
      </c>
      <c r="J39" s="30">
        <v>156000</v>
      </c>
      <c r="K39" s="31">
        <v>36000</v>
      </c>
      <c r="L39" s="31">
        <v>120000</v>
      </c>
      <c r="M39" s="31">
        <v>0</v>
      </c>
      <c r="N39" s="31">
        <v>0</v>
      </c>
      <c r="O39" s="31">
        <v>36000</v>
      </c>
      <c r="P39" s="30">
        <f t="shared" si="2"/>
        <v>13784186</v>
      </c>
    </row>
    <row r="40" spans="1:16" s="24" customFormat="1" ht="47.25">
      <c r="A40" s="19" t="s">
        <v>97</v>
      </c>
      <c r="B40" s="20"/>
      <c r="C40" s="21"/>
      <c r="D40" s="22" t="s">
        <v>96</v>
      </c>
      <c r="E40" s="30">
        <v>13628186</v>
      </c>
      <c r="F40" s="31">
        <v>13628186</v>
      </c>
      <c r="G40" s="31">
        <v>8010618</v>
      </c>
      <c r="H40" s="31">
        <v>375854</v>
      </c>
      <c r="I40" s="31">
        <v>0</v>
      </c>
      <c r="J40" s="30">
        <v>156000</v>
      </c>
      <c r="K40" s="31">
        <v>36000</v>
      </c>
      <c r="L40" s="31">
        <v>120000</v>
      </c>
      <c r="M40" s="31">
        <v>0</v>
      </c>
      <c r="N40" s="31">
        <v>0</v>
      </c>
      <c r="O40" s="31">
        <v>36000</v>
      </c>
      <c r="P40" s="30">
        <f t="shared" si="2"/>
        <v>13784186</v>
      </c>
    </row>
    <row r="41" spans="1:16" s="24" customFormat="1" ht="69.75" customHeight="1">
      <c r="A41" s="25" t="s">
        <v>98</v>
      </c>
      <c r="B41" s="25" t="s">
        <v>61</v>
      </c>
      <c r="C41" s="26" t="s">
        <v>20</v>
      </c>
      <c r="D41" s="27" t="s">
        <v>62</v>
      </c>
      <c r="E41" s="32">
        <v>2497162</v>
      </c>
      <c r="F41" s="33">
        <v>2497162</v>
      </c>
      <c r="G41" s="33">
        <v>1988151</v>
      </c>
      <c r="H41" s="33">
        <v>58900</v>
      </c>
      <c r="I41" s="33">
        <v>0</v>
      </c>
      <c r="J41" s="32">
        <v>36000</v>
      </c>
      <c r="K41" s="33">
        <v>36000</v>
      </c>
      <c r="L41" s="33">
        <v>0</v>
      </c>
      <c r="M41" s="33">
        <v>0</v>
      </c>
      <c r="N41" s="33">
        <v>0</v>
      </c>
      <c r="O41" s="33">
        <v>36000</v>
      </c>
      <c r="P41" s="32">
        <f t="shared" si="2"/>
        <v>2533162</v>
      </c>
    </row>
    <row r="42" spans="1:16" s="24" customFormat="1" ht="31.5">
      <c r="A42" s="25" t="s">
        <v>99</v>
      </c>
      <c r="B42" s="25" t="s">
        <v>100</v>
      </c>
      <c r="C42" s="26" t="s">
        <v>73</v>
      </c>
      <c r="D42" s="27" t="s">
        <v>101</v>
      </c>
      <c r="E42" s="32">
        <v>6000</v>
      </c>
      <c r="F42" s="33">
        <v>6000</v>
      </c>
      <c r="G42" s="33">
        <v>0</v>
      </c>
      <c r="H42" s="33">
        <v>0</v>
      </c>
      <c r="I42" s="33">
        <v>0</v>
      </c>
      <c r="J42" s="32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2">
        <f t="shared" si="2"/>
        <v>6000</v>
      </c>
    </row>
    <row r="43" spans="1:16" s="24" customFormat="1" ht="47.25">
      <c r="A43" s="25" t="s">
        <v>102</v>
      </c>
      <c r="B43" s="25" t="s">
        <v>103</v>
      </c>
      <c r="C43" s="26" t="s">
        <v>73</v>
      </c>
      <c r="D43" s="27" t="s">
        <v>104</v>
      </c>
      <c r="E43" s="32">
        <v>10000</v>
      </c>
      <c r="F43" s="33">
        <v>10000</v>
      </c>
      <c r="G43" s="33">
        <v>0</v>
      </c>
      <c r="H43" s="33">
        <v>0</v>
      </c>
      <c r="I43" s="33">
        <v>0</v>
      </c>
      <c r="J43" s="32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2">
        <f t="shared" si="2"/>
        <v>10000</v>
      </c>
    </row>
    <row r="44" spans="1:16" s="24" customFormat="1" ht="47.25">
      <c r="A44" s="25" t="s">
        <v>105</v>
      </c>
      <c r="B44" s="25" t="s">
        <v>106</v>
      </c>
      <c r="C44" s="26" t="s">
        <v>73</v>
      </c>
      <c r="D44" s="27" t="s">
        <v>107</v>
      </c>
      <c r="E44" s="32">
        <v>11500</v>
      </c>
      <c r="F44" s="33">
        <v>11500</v>
      </c>
      <c r="G44" s="33">
        <v>0</v>
      </c>
      <c r="H44" s="33">
        <v>0</v>
      </c>
      <c r="I44" s="33">
        <v>0</v>
      </c>
      <c r="J44" s="32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2">
        <f t="shared" si="2"/>
        <v>11500</v>
      </c>
    </row>
    <row r="45" spans="1:16" s="24" customFormat="1" ht="117.75" customHeight="1">
      <c r="A45" s="25" t="s">
        <v>109</v>
      </c>
      <c r="B45" s="25" t="s">
        <v>110</v>
      </c>
      <c r="C45" s="26" t="s">
        <v>65</v>
      </c>
      <c r="D45" s="27" t="s">
        <v>111</v>
      </c>
      <c r="E45" s="32">
        <v>500000</v>
      </c>
      <c r="F45" s="33">
        <v>500000</v>
      </c>
      <c r="G45" s="33">
        <v>0</v>
      </c>
      <c r="H45" s="33">
        <v>0</v>
      </c>
      <c r="I45" s="33">
        <v>0</v>
      </c>
      <c r="J45" s="32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2">
        <f t="shared" si="2"/>
        <v>500000</v>
      </c>
    </row>
    <row r="46" spans="1:16" s="24" customFormat="1" ht="47.25">
      <c r="A46" s="25" t="s">
        <v>112</v>
      </c>
      <c r="B46" s="25" t="s">
        <v>114</v>
      </c>
      <c r="C46" s="26" t="s">
        <v>113</v>
      </c>
      <c r="D46" s="27" t="s">
        <v>115</v>
      </c>
      <c r="E46" s="32">
        <v>7603524</v>
      </c>
      <c r="F46" s="33">
        <v>7603524</v>
      </c>
      <c r="G46" s="33">
        <v>6022467</v>
      </c>
      <c r="H46" s="33">
        <v>316954</v>
      </c>
      <c r="I46" s="33">
        <v>0</v>
      </c>
      <c r="J46" s="32">
        <v>120000</v>
      </c>
      <c r="K46" s="33">
        <v>0</v>
      </c>
      <c r="L46" s="33">
        <v>120000</v>
      </c>
      <c r="M46" s="33">
        <v>0</v>
      </c>
      <c r="N46" s="33">
        <v>0</v>
      </c>
      <c r="O46" s="33">
        <v>0</v>
      </c>
      <c r="P46" s="32">
        <f t="shared" si="2"/>
        <v>7723524</v>
      </c>
    </row>
    <row r="47" spans="1:16" s="24" customFormat="1" ht="31.5">
      <c r="A47" s="25" t="s">
        <v>116</v>
      </c>
      <c r="B47" s="25" t="s">
        <v>117</v>
      </c>
      <c r="C47" s="26" t="s">
        <v>113</v>
      </c>
      <c r="D47" s="27" t="s">
        <v>118</v>
      </c>
      <c r="E47" s="32">
        <v>3000000</v>
      </c>
      <c r="F47" s="33">
        <v>3000000</v>
      </c>
      <c r="G47" s="33">
        <v>0</v>
      </c>
      <c r="H47" s="33">
        <v>0</v>
      </c>
      <c r="I47" s="33">
        <v>0</v>
      </c>
      <c r="J47" s="32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2">
        <f t="shared" si="2"/>
        <v>3000000</v>
      </c>
    </row>
    <row r="48" spans="1:16" s="24" customFormat="1" ht="31.5">
      <c r="A48" s="19" t="s">
        <v>119</v>
      </c>
      <c r="B48" s="20"/>
      <c r="C48" s="21"/>
      <c r="D48" s="22" t="s">
        <v>120</v>
      </c>
      <c r="E48" s="30">
        <v>1394784</v>
      </c>
      <c r="F48" s="31">
        <v>1394784</v>
      </c>
      <c r="G48" s="31">
        <v>1047562</v>
      </c>
      <c r="H48" s="31">
        <v>45038</v>
      </c>
      <c r="I48" s="31">
        <v>0</v>
      </c>
      <c r="J48" s="30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0">
        <f t="shared" si="2"/>
        <v>1394784</v>
      </c>
    </row>
    <row r="49" spans="1:16" s="24" customFormat="1" ht="31.5">
      <c r="A49" s="19" t="s">
        <v>121</v>
      </c>
      <c r="B49" s="20"/>
      <c r="C49" s="21"/>
      <c r="D49" s="22" t="s">
        <v>120</v>
      </c>
      <c r="E49" s="30">
        <v>1394784</v>
      </c>
      <c r="F49" s="31">
        <v>1394784</v>
      </c>
      <c r="G49" s="31">
        <v>1047562</v>
      </c>
      <c r="H49" s="31">
        <v>45038</v>
      </c>
      <c r="I49" s="31">
        <v>0</v>
      </c>
      <c r="J49" s="30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0">
        <f t="shared" si="2"/>
        <v>1394784</v>
      </c>
    </row>
    <row r="50" spans="1:16" s="24" customFormat="1" ht="47.25">
      <c r="A50" s="25" t="s">
        <v>122</v>
      </c>
      <c r="B50" s="25" t="s">
        <v>61</v>
      </c>
      <c r="C50" s="26" t="s">
        <v>20</v>
      </c>
      <c r="D50" s="27" t="s">
        <v>62</v>
      </c>
      <c r="E50" s="32">
        <v>1344784</v>
      </c>
      <c r="F50" s="33">
        <v>1344784</v>
      </c>
      <c r="G50" s="33">
        <v>1047562</v>
      </c>
      <c r="H50" s="33">
        <v>45038</v>
      </c>
      <c r="I50" s="33">
        <v>0</v>
      </c>
      <c r="J50" s="32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2">
        <f t="shared" si="2"/>
        <v>1344784</v>
      </c>
    </row>
    <row r="51" spans="1:16" s="24" customFormat="1" ht="31.5">
      <c r="A51" s="25" t="s">
        <v>123</v>
      </c>
      <c r="B51" s="25" t="s">
        <v>124</v>
      </c>
      <c r="C51" s="26" t="s">
        <v>108</v>
      </c>
      <c r="D51" s="27" t="s">
        <v>125</v>
      </c>
      <c r="E51" s="32">
        <v>50000</v>
      </c>
      <c r="F51" s="33">
        <v>50000</v>
      </c>
      <c r="G51" s="33">
        <v>0</v>
      </c>
      <c r="H51" s="33">
        <v>0</v>
      </c>
      <c r="I51" s="33">
        <v>0</v>
      </c>
      <c r="J51" s="32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2">
        <f t="shared" si="2"/>
        <v>50000</v>
      </c>
    </row>
    <row r="52" spans="1:16" s="24" customFormat="1" ht="31.5">
      <c r="A52" s="19" t="s">
        <v>126</v>
      </c>
      <c r="B52" s="20"/>
      <c r="C52" s="21"/>
      <c r="D52" s="22" t="s">
        <v>127</v>
      </c>
      <c r="E52" s="30">
        <f>E53</f>
        <v>12773062</v>
      </c>
      <c r="F52" s="30">
        <f t="shared" ref="F52:P52" si="5">F53</f>
        <v>12773062</v>
      </c>
      <c r="G52" s="30">
        <f t="shared" si="5"/>
        <v>8312496</v>
      </c>
      <c r="H52" s="30">
        <f t="shared" si="5"/>
        <v>1723769</v>
      </c>
      <c r="I52" s="30">
        <f t="shared" si="5"/>
        <v>0</v>
      </c>
      <c r="J52" s="30">
        <f t="shared" si="5"/>
        <v>107000</v>
      </c>
      <c r="K52" s="30">
        <f t="shared" si="5"/>
        <v>0</v>
      </c>
      <c r="L52" s="30">
        <f t="shared" si="5"/>
        <v>107000</v>
      </c>
      <c r="M52" s="30">
        <f t="shared" si="5"/>
        <v>73800</v>
      </c>
      <c r="N52" s="30">
        <f t="shared" si="5"/>
        <v>3000</v>
      </c>
      <c r="O52" s="30">
        <f t="shared" si="5"/>
        <v>0</v>
      </c>
      <c r="P52" s="30">
        <f t="shared" si="5"/>
        <v>12880062</v>
      </c>
    </row>
    <row r="53" spans="1:16" s="24" customFormat="1" ht="31.5">
      <c r="A53" s="19" t="s">
        <v>128</v>
      </c>
      <c r="B53" s="20"/>
      <c r="C53" s="21"/>
      <c r="D53" s="22" t="s">
        <v>127</v>
      </c>
      <c r="E53" s="30">
        <f>SUM(E54:E60)</f>
        <v>12773062</v>
      </c>
      <c r="F53" s="30">
        <f t="shared" ref="F53:P53" si="6">SUM(F54:F60)</f>
        <v>12773062</v>
      </c>
      <c r="G53" s="30">
        <f t="shared" si="6"/>
        <v>8312496</v>
      </c>
      <c r="H53" s="30">
        <f t="shared" si="6"/>
        <v>1723769</v>
      </c>
      <c r="I53" s="30">
        <f t="shared" si="6"/>
        <v>0</v>
      </c>
      <c r="J53" s="30">
        <f t="shared" si="6"/>
        <v>107000</v>
      </c>
      <c r="K53" s="30">
        <f t="shared" si="6"/>
        <v>0</v>
      </c>
      <c r="L53" s="30">
        <f t="shared" si="6"/>
        <v>107000</v>
      </c>
      <c r="M53" s="30">
        <f t="shared" si="6"/>
        <v>73800</v>
      </c>
      <c r="N53" s="30">
        <f t="shared" si="6"/>
        <v>3000</v>
      </c>
      <c r="O53" s="30">
        <f t="shared" si="6"/>
        <v>0</v>
      </c>
      <c r="P53" s="30">
        <f t="shared" si="6"/>
        <v>12880062</v>
      </c>
    </row>
    <row r="54" spans="1:16" s="24" customFormat="1" ht="68.25" customHeight="1">
      <c r="A54" s="25" t="s">
        <v>129</v>
      </c>
      <c r="B54" s="25" t="s">
        <v>61</v>
      </c>
      <c r="C54" s="26" t="s">
        <v>20</v>
      </c>
      <c r="D54" s="27" t="s">
        <v>62</v>
      </c>
      <c r="E54" s="32">
        <v>1010960</v>
      </c>
      <c r="F54" s="33">
        <v>1010960</v>
      </c>
      <c r="G54" s="33">
        <v>809653</v>
      </c>
      <c r="H54" s="33">
        <v>0</v>
      </c>
      <c r="I54" s="33">
        <v>0</v>
      </c>
      <c r="J54" s="32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2">
        <f t="shared" si="2"/>
        <v>1010960</v>
      </c>
    </row>
    <row r="55" spans="1:16" s="24" customFormat="1" ht="31.5">
      <c r="A55" s="25" t="s">
        <v>130</v>
      </c>
      <c r="B55" s="25" t="s">
        <v>131</v>
      </c>
      <c r="C55" s="26" t="s">
        <v>72</v>
      </c>
      <c r="D55" s="27" t="s">
        <v>132</v>
      </c>
      <c r="E55" s="32">
        <v>2135408</v>
      </c>
      <c r="F55" s="33">
        <v>2135408</v>
      </c>
      <c r="G55" s="33">
        <v>1565818</v>
      </c>
      <c r="H55" s="33">
        <f>165596+8000</f>
        <v>173596</v>
      </c>
      <c r="I55" s="33">
        <v>0</v>
      </c>
      <c r="J55" s="32">
        <v>90000</v>
      </c>
      <c r="K55" s="33">
        <v>0</v>
      </c>
      <c r="L55" s="33">
        <v>90000</v>
      </c>
      <c r="M55" s="33">
        <v>73800</v>
      </c>
      <c r="N55" s="33">
        <v>0</v>
      </c>
      <c r="O55" s="33">
        <v>0</v>
      </c>
      <c r="P55" s="32">
        <f t="shared" si="2"/>
        <v>2225408</v>
      </c>
    </row>
    <row r="56" spans="1:16" s="24" customFormat="1">
      <c r="A56" s="25" t="s">
        <v>133</v>
      </c>
      <c r="B56" s="25" t="s">
        <v>135</v>
      </c>
      <c r="C56" s="26" t="s">
        <v>134</v>
      </c>
      <c r="D56" s="27" t="s">
        <v>136</v>
      </c>
      <c r="E56" s="32">
        <v>2046287</v>
      </c>
      <c r="F56" s="33">
        <v>2046287</v>
      </c>
      <c r="G56" s="33">
        <v>1154445</v>
      </c>
      <c r="H56" s="33">
        <v>455289</v>
      </c>
      <c r="I56" s="33">
        <v>0</v>
      </c>
      <c r="J56" s="32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2">
        <f t="shared" si="2"/>
        <v>2046287</v>
      </c>
    </row>
    <row r="57" spans="1:16" s="24" customFormat="1" ht="31.5">
      <c r="A57" s="25" t="s">
        <v>137</v>
      </c>
      <c r="B57" s="25" t="s">
        <v>138</v>
      </c>
      <c r="C57" s="26" t="s">
        <v>134</v>
      </c>
      <c r="D57" s="27" t="s">
        <v>139</v>
      </c>
      <c r="E57" s="32">
        <v>289738</v>
      </c>
      <c r="F57" s="33">
        <v>289738</v>
      </c>
      <c r="G57" s="33">
        <v>224035</v>
      </c>
      <c r="H57" s="33">
        <v>0</v>
      </c>
      <c r="I57" s="33">
        <v>0</v>
      </c>
      <c r="J57" s="32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2">
        <f t="shared" si="2"/>
        <v>289738</v>
      </c>
    </row>
    <row r="58" spans="1:16" s="24" customFormat="1" ht="47.25">
      <c r="A58" s="25" t="s">
        <v>140</v>
      </c>
      <c r="B58" s="25" t="s">
        <v>142</v>
      </c>
      <c r="C58" s="26" t="s">
        <v>141</v>
      </c>
      <c r="D58" s="27" t="s">
        <v>143</v>
      </c>
      <c r="E58" s="32">
        <v>5898723</v>
      </c>
      <c r="F58" s="33">
        <v>5898723</v>
      </c>
      <c r="G58" s="33">
        <v>3581082</v>
      </c>
      <c r="H58" s="33">
        <v>1094884</v>
      </c>
      <c r="I58" s="33">
        <v>0</v>
      </c>
      <c r="J58" s="32">
        <v>17000</v>
      </c>
      <c r="K58" s="33">
        <v>0</v>
      </c>
      <c r="L58" s="33">
        <v>17000</v>
      </c>
      <c r="M58" s="33">
        <v>0</v>
      </c>
      <c r="N58" s="33">
        <v>3000</v>
      </c>
      <c r="O58" s="33">
        <v>0</v>
      </c>
      <c r="P58" s="32">
        <f t="shared" si="2"/>
        <v>5915723</v>
      </c>
    </row>
    <row r="59" spans="1:16" s="24" customFormat="1" ht="31.5">
      <c r="A59" s="25" t="s">
        <v>144</v>
      </c>
      <c r="B59" s="25" t="s">
        <v>146</v>
      </c>
      <c r="C59" s="26" t="s">
        <v>145</v>
      </c>
      <c r="D59" s="27" t="s">
        <v>147</v>
      </c>
      <c r="E59" s="32">
        <v>1171946</v>
      </c>
      <c r="F59" s="33">
        <v>1171946</v>
      </c>
      <c r="G59" s="33">
        <v>977463</v>
      </c>
      <c r="H59" s="33">
        <v>0</v>
      </c>
      <c r="I59" s="33">
        <v>0</v>
      </c>
      <c r="J59" s="32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2">
        <f t="shared" si="2"/>
        <v>1171946</v>
      </c>
    </row>
    <row r="60" spans="1:16" s="24" customFormat="1" ht="31.5">
      <c r="A60" s="25" t="s">
        <v>148</v>
      </c>
      <c r="B60" s="25" t="s">
        <v>149</v>
      </c>
      <c r="C60" s="26" t="s">
        <v>145</v>
      </c>
      <c r="D60" s="27" t="s">
        <v>150</v>
      </c>
      <c r="E60" s="32">
        <v>220000</v>
      </c>
      <c r="F60" s="33">
        <v>220000</v>
      </c>
      <c r="G60" s="33">
        <v>0</v>
      </c>
      <c r="H60" s="33">
        <v>0</v>
      </c>
      <c r="I60" s="33">
        <v>0</v>
      </c>
      <c r="J60" s="32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2">
        <f t="shared" si="2"/>
        <v>220000</v>
      </c>
    </row>
    <row r="61" spans="1:16" s="24" customFormat="1" ht="63">
      <c r="A61" s="19" t="s">
        <v>151</v>
      </c>
      <c r="B61" s="20"/>
      <c r="C61" s="21"/>
      <c r="D61" s="22" t="s">
        <v>152</v>
      </c>
      <c r="E61" s="30">
        <f>E62</f>
        <v>9147763</v>
      </c>
      <c r="F61" s="30">
        <f t="shared" ref="F61:P61" si="7">F62</f>
        <v>9147763</v>
      </c>
      <c r="G61" s="30">
        <f t="shared" si="7"/>
        <v>4233239</v>
      </c>
      <c r="H61" s="30">
        <f t="shared" si="7"/>
        <v>1153161</v>
      </c>
      <c r="I61" s="30">
        <f t="shared" si="7"/>
        <v>0</v>
      </c>
      <c r="J61" s="30">
        <f t="shared" si="7"/>
        <v>51005</v>
      </c>
      <c r="K61" s="30">
        <f t="shared" si="7"/>
        <v>0</v>
      </c>
      <c r="L61" s="30">
        <f t="shared" si="7"/>
        <v>51005</v>
      </c>
      <c r="M61" s="30">
        <f t="shared" si="7"/>
        <v>0</v>
      </c>
      <c r="N61" s="30">
        <f t="shared" si="7"/>
        <v>0</v>
      </c>
      <c r="O61" s="30">
        <f t="shared" si="7"/>
        <v>0</v>
      </c>
      <c r="P61" s="30">
        <f t="shared" si="7"/>
        <v>9198768</v>
      </c>
    </row>
    <row r="62" spans="1:16" s="24" customFormat="1" ht="63">
      <c r="A62" s="19" t="s">
        <v>153</v>
      </c>
      <c r="B62" s="20"/>
      <c r="C62" s="21"/>
      <c r="D62" s="22" t="s">
        <v>152</v>
      </c>
      <c r="E62" s="30">
        <f>SUM(E63:E68)</f>
        <v>9147763</v>
      </c>
      <c r="F62" s="30">
        <f t="shared" ref="F62:P62" si="8">SUM(F63:F68)</f>
        <v>9147763</v>
      </c>
      <c r="G62" s="30">
        <f t="shared" si="8"/>
        <v>4233239</v>
      </c>
      <c r="H62" s="30">
        <f t="shared" si="8"/>
        <v>1153161</v>
      </c>
      <c r="I62" s="30">
        <f t="shared" si="8"/>
        <v>0</v>
      </c>
      <c r="J62" s="30">
        <f t="shared" si="8"/>
        <v>51005</v>
      </c>
      <c r="K62" s="30">
        <f t="shared" si="8"/>
        <v>0</v>
      </c>
      <c r="L62" s="30">
        <f t="shared" si="8"/>
        <v>51005</v>
      </c>
      <c r="M62" s="30">
        <f t="shared" si="8"/>
        <v>0</v>
      </c>
      <c r="N62" s="30">
        <f t="shared" si="8"/>
        <v>0</v>
      </c>
      <c r="O62" s="30">
        <f t="shared" si="8"/>
        <v>0</v>
      </c>
      <c r="P62" s="30">
        <f t="shared" si="8"/>
        <v>9198768</v>
      </c>
    </row>
    <row r="63" spans="1:16" s="24" customFormat="1" ht="69.75" customHeight="1">
      <c r="A63" s="25" t="s">
        <v>154</v>
      </c>
      <c r="B63" s="25" t="s">
        <v>61</v>
      </c>
      <c r="C63" s="26" t="s">
        <v>20</v>
      </c>
      <c r="D63" s="27" t="s">
        <v>62</v>
      </c>
      <c r="E63" s="32">
        <v>4980663</v>
      </c>
      <c r="F63" s="33">
        <v>4980663</v>
      </c>
      <c r="G63" s="33">
        <v>3413567</v>
      </c>
      <c r="H63" s="33">
        <v>502061</v>
      </c>
      <c r="I63" s="33">
        <v>0</v>
      </c>
      <c r="J63" s="32">
        <v>36005</v>
      </c>
      <c r="K63" s="33">
        <v>0</v>
      </c>
      <c r="L63" s="33">
        <v>36005</v>
      </c>
      <c r="M63" s="33">
        <v>0</v>
      </c>
      <c r="N63" s="33">
        <v>0</v>
      </c>
      <c r="O63" s="33">
        <v>0</v>
      </c>
      <c r="P63" s="32">
        <f t="shared" si="2"/>
        <v>5016668</v>
      </c>
    </row>
    <row r="64" spans="1:16" s="24" customFormat="1" ht="31.5">
      <c r="A64" s="25" t="s">
        <v>155</v>
      </c>
      <c r="B64" s="25" t="s">
        <v>157</v>
      </c>
      <c r="C64" s="26" t="s">
        <v>156</v>
      </c>
      <c r="D64" s="27" t="s">
        <v>158</v>
      </c>
      <c r="E64" s="32">
        <v>1000000</v>
      </c>
      <c r="F64" s="33">
        <v>1000000</v>
      </c>
      <c r="G64" s="33">
        <v>819672</v>
      </c>
      <c r="H64" s="33">
        <v>0</v>
      </c>
      <c r="I64" s="33">
        <v>0</v>
      </c>
      <c r="J64" s="32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2">
        <f t="shared" si="2"/>
        <v>1000000</v>
      </c>
    </row>
    <row r="65" spans="1:18" s="24" customFormat="1" ht="31.5">
      <c r="A65" s="25" t="s">
        <v>159</v>
      </c>
      <c r="B65" s="25" t="s">
        <v>160</v>
      </c>
      <c r="C65" s="26" t="s">
        <v>32</v>
      </c>
      <c r="D65" s="27" t="s">
        <v>161</v>
      </c>
      <c r="E65" s="32">
        <v>35000</v>
      </c>
      <c r="F65" s="33">
        <v>35000</v>
      </c>
      <c r="G65" s="33">
        <v>0</v>
      </c>
      <c r="H65" s="33">
        <v>0</v>
      </c>
      <c r="I65" s="33">
        <v>0</v>
      </c>
      <c r="J65" s="32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2">
        <f t="shared" si="2"/>
        <v>35000</v>
      </c>
    </row>
    <row r="66" spans="1:18" s="24" customFormat="1" ht="31.5">
      <c r="A66" s="25" t="s">
        <v>162</v>
      </c>
      <c r="B66" s="25" t="s">
        <v>163</v>
      </c>
      <c r="C66" s="26" t="s">
        <v>32</v>
      </c>
      <c r="D66" s="27" t="s">
        <v>164</v>
      </c>
      <c r="E66" s="32">
        <f>1890000+5100</f>
        <v>1895100</v>
      </c>
      <c r="F66" s="33">
        <f>5100+1890000</f>
        <v>1895100</v>
      </c>
      <c r="G66" s="33">
        <v>0</v>
      </c>
      <c r="H66" s="33">
        <f>646000+5100</f>
        <v>651100</v>
      </c>
      <c r="I66" s="33">
        <v>0</v>
      </c>
      <c r="J66" s="32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2">
        <f t="shared" si="2"/>
        <v>1895100</v>
      </c>
    </row>
    <row r="67" spans="1:18" s="24" customFormat="1" ht="47.25">
      <c r="A67" s="25" t="s">
        <v>165</v>
      </c>
      <c r="B67" s="25" t="s">
        <v>41</v>
      </c>
      <c r="C67" s="26" t="s">
        <v>40</v>
      </c>
      <c r="D67" s="27" t="s">
        <v>42</v>
      </c>
      <c r="E67" s="32">
        <v>1237000</v>
      </c>
      <c r="F67" s="33">
        <v>1237000</v>
      </c>
      <c r="G67" s="33">
        <v>0</v>
      </c>
      <c r="H67" s="33">
        <v>0</v>
      </c>
      <c r="I67" s="33">
        <v>0</v>
      </c>
      <c r="J67" s="32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2">
        <f t="shared" si="2"/>
        <v>1237000</v>
      </c>
    </row>
    <row r="68" spans="1:18" s="24" customFormat="1" ht="31.5">
      <c r="A68" s="25" t="s">
        <v>166</v>
      </c>
      <c r="B68" s="25" t="s">
        <v>168</v>
      </c>
      <c r="C68" s="26" t="s">
        <v>167</v>
      </c>
      <c r="D68" s="27" t="s">
        <v>169</v>
      </c>
      <c r="E68" s="32">
        <v>0</v>
      </c>
      <c r="F68" s="33">
        <v>0</v>
      </c>
      <c r="G68" s="33">
        <v>0</v>
      </c>
      <c r="H68" s="33">
        <v>0</v>
      </c>
      <c r="I68" s="33">
        <v>0</v>
      </c>
      <c r="J68" s="32">
        <v>15000</v>
      </c>
      <c r="K68" s="33">
        <v>0</v>
      </c>
      <c r="L68" s="33">
        <v>15000</v>
      </c>
      <c r="M68" s="33">
        <v>0</v>
      </c>
      <c r="N68" s="33">
        <v>0</v>
      </c>
      <c r="O68" s="33">
        <v>0</v>
      </c>
      <c r="P68" s="32">
        <f t="shared" si="2"/>
        <v>15000</v>
      </c>
    </row>
    <row r="69" spans="1:18" s="24" customFormat="1" ht="31.5">
      <c r="A69" s="19" t="s">
        <v>170</v>
      </c>
      <c r="B69" s="20"/>
      <c r="C69" s="21"/>
      <c r="D69" s="22" t="s">
        <v>171</v>
      </c>
      <c r="E69" s="30">
        <v>3910256</v>
      </c>
      <c r="F69" s="31">
        <v>3410256</v>
      </c>
      <c r="G69" s="31">
        <v>2592776</v>
      </c>
      <c r="H69" s="31">
        <v>131415</v>
      </c>
      <c r="I69" s="31">
        <v>0</v>
      </c>
      <c r="J69" s="30">
        <v>36000</v>
      </c>
      <c r="K69" s="31">
        <v>36000</v>
      </c>
      <c r="L69" s="31">
        <v>0</v>
      </c>
      <c r="M69" s="31">
        <v>0</v>
      </c>
      <c r="N69" s="31">
        <v>0</v>
      </c>
      <c r="O69" s="31">
        <v>36000</v>
      </c>
      <c r="P69" s="30">
        <f t="shared" si="2"/>
        <v>3946256</v>
      </c>
    </row>
    <row r="70" spans="1:18" s="24" customFormat="1" ht="31.5">
      <c r="A70" s="19" t="s">
        <v>172</v>
      </c>
      <c r="B70" s="20"/>
      <c r="C70" s="21"/>
      <c r="D70" s="22" t="s">
        <v>171</v>
      </c>
      <c r="E70" s="30">
        <v>3910256</v>
      </c>
      <c r="F70" s="31">
        <v>3410256</v>
      </c>
      <c r="G70" s="31">
        <v>2592776</v>
      </c>
      <c r="H70" s="31">
        <v>131415</v>
      </c>
      <c r="I70" s="31">
        <v>0</v>
      </c>
      <c r="J70" s="30">
        <v>36000</v>
      </c>
      <c r="K70" s="31">
        <v>36000</v>
      </c>
      <c r="L70" s="31">
        <v>0</v>
      </c>
      <c r="M70" s="31">
        <v>0</v>
      </c>
      <c r="N70" s="31">
        <v>0</v>
      </c>
      <c r="O70" s="31">
        <v>36000</v>
      </c>
      <c r="P70" s="30">
        <f t="shared" si="2"/>
        <v>3946256</v>
      </c>
    </row>
    <row r="71" spans="1:18" s="24" customFormat="1" ht="67.5" customHeight="1">
      <c r="A71" s="25" t="s">
        <v>173</v>
      </c>
      <c r="B71" s="25" t="s">
        <v>61</v>
      </c>
      <c r="C71" s="26" t="s">
        <v>20</v>
      </c>
      <c r="D71" s="27" t="s">
        <v>62</v>
      </c>
      <c r="E71" s="32">
        <v>3410256</v>
      </c>
      <c r="F71" s="33">
        <v>3410256</v>
      </c>
      <c r="G71" s="33">
        <v>2592776</v>
      </c>
      <c r="H71" s="33">
        <v>131415</v>
      </c>
      <c r="I71" s="33">
        <v>0</v>
      </c>
      <c r="J71" s="32">
        <v>36000</v>
      </c>
      <c r="K71" s="33">
        <v>36000</v>
      </c>
      <c r="L71" s="33">
        <v>0</v>
      </c>
      <c r="M71" s="33">
        <v>0</v>
      </c>
      <c r="N71" s="33">
        <v>0</v>
      </c>
      <c r="O71" s="33">
        <v>36000</v>
      </c>
      <c r="P71" s="32">
        <f t="shared" si="2"/>
        <v>3446256</v>
      </c>
    </row>
    <row r="72" spans="1:18" s="24" customFormat="1">
      <c r="A72" s="25" t="s">
        <v>174</v>
      </c>
      <c r="B72" s="25" t="s">
        <v>175</v>
      </c>
      <c r="C72" s="26" t="s">
        <v>23</v>
      </c>
      <c r="D72" s="27" t="s">
        <v>176</v>
      </c>
      <c r="E72" s="32">
        <v>500000</v>
      </c>
      <c r="F72" s="33">
        <v>0</v>
      </c>
      <c r="G72" s="33">
        <v>0</v>
      </c>
      <c r="H72" s="33">
        <v>0</v>
      </c>
      <c r="I72" s="33">
        <v>0</v>
      </c>
      <c r="J72" s="32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2">
        <f t="shared" si="2"/>
        <v>500000</v>
      </c>
    </row>
    <row r="73" spans="1:18" s="24" customFormat="1">
      <c r="A73" s="28" t="s">
        <v>177</v>
      </c>
      <c r="B73" s="28" t="s">
        <v>177</v>
      </c>
      <c r="C73" s="29" t="s">
        <v>177</v>
      </c>
      <c r="D73" s="23" t="s">
        <v>178</v>
      </c>
      <c r="E73" s="30">
        <f t="shared" ref="E73:P73" si="9">E15+E27+E39+E48+E61+E69+E52</f>
        <v>129711900</v>
      </c>
      <c r="F73" s="30">
        <f t="shared" si="9"/>
        <v>128811900</v>
      </c>
      <c r="G73" s="30">
        <f t="shared" si="9"/>
        <v>79694249</v>
      </c>
      <c r="H73" s="30">
        <f t="shared" si="9"/>
        <v>14384886</v>
      </c>
      <c r="I73" s="30">
        <f t="shared" si="9"/>
        <v>400000</v>
      </c>
      <c r="J73" s="30">
        <f t="shared" si="9"/>
        <v>580575</v>
      </c>
      <c r="K73" s="30">
        <f t="shared" si="9"/>
        <v>172000</v>
      </c>
      <c r="L73" s="30">
        <f t="shared" si="9"/>
        <v>408575</v>
      </c>
      <c r="M73" s="30">
        <f t="shared" si="9"/>
        <v>106234</v>
      </c>
      <c r="N73" s="30">
        <f t="shared" si="9"/>
        <v>3000</v>
      </c>
      <c r="O73" s="30">
        <f t="shared" si="9"/>
        <v>172000</v>
      </c>
      <c r="P73" s="30">
        <f t="shared" si="9"/>
        <v>130292475</v>
      </c>
    </row>
    <row r="74" spans="1:18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17"/>
      <c r="R74" s="17"/>
    </row>
    <row r="75" spans="1:18" s="5" customFormat="1">
      <c r="A75" s="41" t="s">
        <v>179</v>
      </c>
      <c r="B75" s="41"/>
      <c r="C75" s="41"/>
      <c r="D75" s="3"/>
      <c r="E75" s="3"/>
      <c r="F75" s="3"/>
      <c r="G75" s="3"/>
      <c r="H75" s="3"/>
      <c r="I75" s="18"/>
      <c r="J75" s="3"/>
      <c r="K75" s="3"/>
      <c r="L75" s="3"/>
      <c r="M75" s="3"/>
      <c r="O75" s="36" t="s">
        <v>184</v>
      </c>
      <c r="P75" s="36"/>
    </row>
    <row r="76" spans="1:18" s="5" customFormat="1">
      <c r="A76" s="3"/>
      <c r="B76" s="3"/>
      <c r="C76" s="3"/>
      <c r="D76" s="3"/>
      <c r="E76" s="42" t="s">
        <v>189</v>
      </c>
      <c r="F76" s="42"/>
      <c r="G76" s="42"/>
      <c r="H76" s="42"/>
      <c r="I76" s="42"/>
      <c r="J76" s="42"/>
      <c r="K76" s="3"/>
      <c r="L76" s="3"/>
      <c r="M76" s="3"/>
      <c r="N76" s="3"/>
      <c r="O76" s="3"/>
      <c r="P76" s="3"/>
    </row>
    <row r="77" spans="1:18" s="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8" s="5" customFormat="1">
      <c r="A78" s="41" t="s">
        <v>190</v>
      </c>
      <c r="B78" s="41"/>
      <c r="C78" s="41"/>
      <c r="D78" s="41"/>
      <c r="E78" s="3"/>
      <c r="F78" s="3"/>
      <c r="G78" s="3"/>
      <c r="H78" s="3"/>
      <c r="I78" s="18"/>
      <c r="J78" s="3"/>
      <c r="K78" s="3"/>
      <c r="L78" s="3"/>
      <c r="M78" s="3"/>
      <c r="N78" s="18"/>
      <c r="O78" s="3"/>
      <c r="P78" s="3"/>
    </row>
    <row r="79" spans="1:18" s="5" customFormat="1">
      <c r="A79" s="41" t="s">
        <v>191</v>
      </c>
      <c r="B79" s="41"/>
      <c r="C79" s="41"/>
      <c r="D79" s="3"/>
      <c r="E79" s="3"/>
      <c r="F79" s="3"/>
      <c r="G79" s="3"/>
      <c r="H79" s="3"/>
      <c r="I79" s="18"/>
      <c r="J79" s="3"/>
      <c r="K79" s="3"/>
      <c r="L79" s="3"/>
      <c r="M79" s="3"/>
      <c r="O79" s="36" t="s">
        <v>192</v>
      </c>
      <c r="P79" s="36"/>
    </row>
    <row r="81" spans="1:16">
      <c r="A81" s="9" t="s">
        <v>186</v>
      </c>
    </row>
    <row r="82" spans="1:16" s="5" customFormat="1">
      <c r="A82" s="18" t="s">
        <v>179</v>
      </c>
      <c r="C82" s="3"/>
      <c r="D82" s="3"/>
      <c r="E82" s="3"/>
      <c r="F82" s="3"/>
      <c r="G82" s="3"/>
      <c r="H82" s="3"/>
      <c r="I82" s="18"/>
      <c r="J82" s="3"/>
      <c r="K82" s="3"/>
      <c r="L82" s="3"/>
      <c r="M82" s="3"/>
      <c r="N82" s="36" t="s">
        <v>184</v>
      </c>
      <c r="O82" s="36"/>
      <c r="P82" s="36"/>
    </row>
  </sheetData>
  <mergeCells count="30">
    <mergeCell ref="N82:P82"/>
    <mergeCell ref="B10:B13"/>
    <mergeCell ref="C10:C13"/>
    <mergeCell ref="D10:D13"/>
    <mergeCell ref="E10:I10"/>
    <mergeCell ref="E11:E13"/>
    <mergeCell ref="F11:F13"/>
    <mergeCell ref="G11:H11"/>
    <mergeCell ref="A74:P74"/>
    <mergeCell ref="O11:O13"/>
    <mergeCell ref="P10:P13"/>
    <mergeCell ref="A75:C75"/>
    <mergeCell ref="E76:J76"/>
    <mergeCell ref="A78:D78"/>
    <mergeCell ref="A79:C79"/>
    <mergeCell ref="O75:P75"/>
    <mergeCell ref="O79:P79"/>
    <mergeCell ref="A5:P5"/>
    <mergeCell ref="A6:P6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A10:A13"/>
  </mergeCells>
  <pageMargins left="0.19685039370078741" right="0.19685039370078741" top="1.1811023622047245" bottom="0.78740157480314965" header="0.98425196850393704" footer="0"/>
  <pageSetup paperSize="9" scale="65" fitToHeight="500" orientation="landscape" useFirstPageNumber="1" r:id="rId1"/>
  <headerFooter differentFirst="1">
    <oddHeader>&amp;C&amp;"Times New Roman,обычный"&amp;P&amp;R&amp;"Times New Roman,обычный"Продовження додатка 3</oddHeader>
  </headerFooter>
  <rowBreaks count="1" manualBreakCount="1">
    <brk id="2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2024-11-18T12:46:48Z</cp:lastPrinted>
  <dcterms:created xsi:type="dcterms:W3CDTF">2024-09-06T10:16:55Z</dcterms:created>
  <dcterms:modified xsi:type="dcterms:W3CDTF">2024-11-22T08:52:12Z</dcterms:modified>
</cp:coreProperties>
</file>