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3256" windowHeight="13176"/>
  </bookViews>
  <sheets>
    <sheet name="звіт" sheetId="3" r:id="rId1"/>
    <sheet name="Лист1" sheetId="2" r:id="rId2"/>
  </sheets>
  <definedNames>
    <definedName name="_xlnm.Print_Titles" localSheetId="0">звіт!$27:$29</definedName>
    <definedName name="_xlnm.Print_Area" localSheetId="0">звіт!$A$1:$J$169</definedName>
  </definedNames>
  <calcPr calcId="125725" fullPrecision="0"/>
</workbook>
</file>

<file path=xl/calcChain.xml><?xml version="1.0" encoding="utf-8"?>
<calcChain xmlns="http://schemas.openxmlformats.org/spreadsheetml/2006/main">
  <c r="I91" i="3"/>
  <c r="I92"/>
  <c r="H63"/>
  <c r="H138"/>
  <c r="H136"/>
  <c r="D136"/>
  <c r="H145" l="1"/>
  <c r="H135"/>
  <c r="D138"/>
  <c r="H149"/>
  <c r="H148"/>
  <c r="G148"/>
  <c r="H147"/>
  <c r="G147"/>
  <c r="H146"/>
  <c r="G146"/>
  <c r="G145"/>
  <c r="H144"/>
  <c r="G144"/>
  <c r="G143"/>
  <c r="G135"/>
  <c r="H143" l="1"/>
  <c r="H120"/>
  <c r="G120"/>
  <c r="H90"/>
  <c r="G90"/>
  <c r="H78"/>
  <c r="G63"/>
  <c r="G78" s="1"/>
  <c r="H47"/>
  <c r="G47"/>
  <c r="G43"/>
  <c r="H35"/>
  <c r="G35"/>
  <c r="H32"/>
  <c r="G32"/>
  <c r="G77" l="1"/>
  <c r="G79" s="1"/>
  <c r="H77"/>
  <c r="H79" s="1"/>
  <c r="C63" l="1"/>
  <c r="C78" s="1"/>
  <c r="E36"/>
  <c r="F36"/>
  <c r="I36"/>
  <c r="J36"/>
  <c r="E37"/>
  <c r="F37"/>
  <c r="I37"/>
  <c r="J37"/>
  <c r="C35"/>
  <c r="J119" l="1"/>
  <c r="J123"/>
  <c r="J118"/>
  <c r="I123"/>
  <c r="I124"/>
  <c r="F119"/>
  <c r="F123"/>
  <c r="F118"/>
  <c r="E123"/>
  <c r="E124"/>
  <c r="J97"/>
  <c r="F97"/>
  <c r="J92"/>
  <c r="F92"/>
  <c r="F82"/>
  <c r="E84"/>
  <c r="C90"/>
  <c r="J84"/>
  <c r="F84"/>
  <c r="F73" l="1"/>
  <c r="F41" l="1"/>
  <c r="D35"/>
  <c r="J73" l="1"/>
  <c r="J38" l="1"/>
  <c r="I38"/>
  <c r="F38"/>
  <c r="E38"/>
  <c r="F35" l="1"/>
  <c r="C135" l="1"/>
  <c r="D143" l="1"/>
  <c r="D90" l="1"/>
  <c r="E90" l="1"/>
  <c r="F90"/>
  <c r="F57"/>
  <c r="F58"/>
  <c r="F59"/>
  <c r="F60"/>
  <c r="F61"/>
  <c r="F62"/>
  <c r="F65"/>
  <c r="F68"/>
  <c r="F40"/>
  <c r="F33"/>
  <c r="F34"/>
  <c r="F39"/>
  <c r="F66"/>
  <c r="D63" l="1"/>
  <c r="D78" s="1"/>
  <c r="D32"/>
  <c r="E56" l="1"/>
  <c r="F56"/>
  <c r="E57"/>
  <c r="E58"/>
  <c r="E59"/>
  <c r="E60"/>
  <c r="E61"/>
  <c r="E62"/>
  <c r="E65"/>
  <c r="E66"/>
  <c r="E67"/>
  <c r="E68"/>
  <c r="E70"/>
  <c r="E71"/>
  <c r="F71"/>
  <c r="E72"/>
  <c r="E73"/>
  <c r="I53"/>
  <c r="E53"/>
  <c r="I52"/>
  <c r="E52"/>
  <c r="I51"/>
  <c r="E51"/>
  <c r="I50"/>
  <c r="E50"/>
  <c r="I49"/>
  <c r="E49"/>
  <c r="I48"/>
  <c r="E48"/>
  <c r="D47"/>
  <c r="D77" s="1"/>
  <c r="C47"/>
  <c r="I46"/>
  <c r="E46"/>
  <c r="I45"/>
  <c r="E45"/>
  <c r="I44"/>
  <c r="E44"/>
  <c r="I43"/>
  <c r="C43"/>
  <c r="E43" s="1"/>
  <c r="I42"/>
  <c r="E42"/>
  <c r="J41"/>
  <c r="E41"/>
  <c r="J40"/>
  <c r="E40"/>
  <c r="J39"/>
  <c r="I39"/>
  <c r="E39"/>
  <c r="J34"/>
  <c r="E34"/>
  <c r="J33"/>
  <c r="E33"/>
  <c r="C32"/>
  <c r="I155"/>
  <c r="E155"/>
  <c r="I154"/>
  <c r="E154"/>
  <c r="I153"/>
  <c r="E153"/>
  <c r="I152"/>
  <c r="E152"/>
  <c r="I151"/>
  <c r="E151"/>
  <c r="I150"/>
  <c r="E150"/>
  <c r="I149"/>
  <c r="D149"/>
  <c r="E149" s="1"/>
  <c r="D148"/>
  <c r="C148"/>
  <c r="D147"/>
  <c r="C147"/>
  <c r="D146"/>
  <c r="C146"/>
  <c r="D145"/>
  <c r="C145"/>
  <c r="D144"/>
  <c r="C144"/>
  <c r="C143"/>
  <c r="I141"/>
  <c r="F141"/>
  <c r="E141"/>
  <c r="J140"/>
  <c r="F140"/>
  <c r="E140"/>
  <c r="I139"/>
  <c r="F139"/>
  <c r="E139"/>
  <c r="J138"/>
  <c r="I138"/>
  <c r="F138"/>
  <c r="E138"/>
  <c r="I137"/>
  <c r="F137"/>
  <c r="E137"/>
  <c r="F136"/>
  <c r="E136"/>
  <c r="D135"/>
  <c r="J133"/>
  <c r="I133"/>
  <c r="F133"/>
  <c r="E133"/>
  <c r="J132"/>
  <c r="I132"/>
  <c r="F132"/>
  <c r="E132"/>
  <c r="J131"/>
  <c r="I131"/>
  <c r="F131"/>
  <c r="E131"/>
  <c r="J130"/>
  <c r="I130"/>
  <c r="F130"/>
  <c r="E130"/>
  <c r="J129"/>
  <c r="I129"/>
  <c r="F129"/>
  <c r="E129"/>
  <c r="J128"/>
  <c r="I128"/>
  <c r="F128"/>
  <c r="E128"/>
  <c r="H127"/>
  <c r="H142" s="1"/>
  <c r="G127"/>
  <c r="G142" s="1"/>
  <c r="D127"/>
  <c r="C127"/>
  <c r="C142" s="1"/>
  <c r="D120"/>
  <c r="C120"/>
  <c r="I119"/>
  <c r="E119"/>
  <c r="I118"/>
  <c r="E118"/>
  <c r="I84"/>
  <c r="I83"/>
  <c r="J83"/>
  <c r="F83"/>
  <c r="J82"/>
  <c r="E82"/>
  <c r="K63"/>
  <c r="K32"/>
  <c r="K40"/>
  <c r="I97"/>
  <c r="E97"/>
  <c r="I94"/>
  <c r="I93"/>
  <c r="I89"/>
  <c r="I88"/>
  <c r="F120" l="1"/>
  <c r="I90"/>
  <c r="J90"/>
  <c r="J120"/>
  <c r="E47"/>
  <c r="E144"/>
  <c r="I47"/>
  <c r="F127"/>
  <c r="J127"/>
  <c r="I41"/>
  <c r="I40"/>
  <c r="C77"/>
  <c r="C79" s="1"/>
  <c r="E148"/>
  <c r="E146"/>
  <c r="E135"/>
  <c r="I82"/>
  <c r="I120"/>
  <c r="E145"/>
  <c r="F63"/>
  <c r="E63"/>
  <c r="E143"/>
  <c r="E147"/>
  <c r="I127"/>
  <c r="E127"/>
  <c r="J141"/>
  <c r="F148"/>
  <c r="F147"/>
  <c r="F146"/>
  <c r="F144"/>
  <c r="J137"/>
  <c r="F145"/>
  <c r="J136"/>
  <c r="F143"/>
  <c r="E78"/>
  <c r="F32"/>
  <c r="E32"/>
  <c r="F78"/>
  <c r="I33"/>
  <c r="I34"/>
  <c r="E35"/>
  <c r="I145"/>
  <c r="J145"/>
  <c r="F135"/>
  <c r="I136"/>
  <c r="J139"/>
  <c r="I140"/>
  <c r="D142"/>
  <c r="E120"/>
  <c r="E83"/>
  <c r="I142" l="1"/>
  <c r="J35"/>
  <c r="I35"/>
  <c r="I135"/>
  <c r="J142"/>
  <c r="J135"/>
  <c r="E77"/>
  <c r="F77"/>
  <c r="I32"/>
  <c r="J32"/>
  <c r="I147"/>
  <c r="J147"/>
  <c r="I143"/>
  <c r="J143"/>
  <c r="E142"/>
  <c r="F142"/>
  <c r="J146"/>
  <c r="I146"/>
  <c r="J148"/>
  <c r="I148"/>
  <c r="I144"/>
  <c r="J144"/>
  <c r="I77" l="1"/>
  <c r="J77"/>
  <c r="D79"/>
  <c r="K145" l="1"/>
  <c r="K144"/>
  <c r="K143"/>
  <c r="K142"/>
  <c r="K141"/>
  <c r="K140"/>
  <c r="K127"/>
  <c r="K78"/>
  <c r="K48"/>
  <c r="K77" s="1"/>
  <c r="K139" l="1"/>
  <c r="K79"/>
  <c r="J63"/>
  <c r="I63"/>
  <c r="I69"/>
  <c r="I72"/>
  <c r="I67"/>
  <c r="I73"/>
  <c r="I71"/>
  <c r="J71"/>
  <c r="I70"/>
  <c r="J68"/>
  <c r="I68"/>
  <c r="I66"/>
  <c r="J66"/>
  <c r="I65"/>
  <c r="J65"/>
  <c r="I58"/>
  <c r="J58"/>
  <c r="I60"/>
  <c r="J60"/>
  <c r="J78"/>
  <c r="I59"/>
  <c r="J59"/>
  <c r="J61"/>
  <c r="I61"/>
  <c r="I62"/>
  <c r="J62"/>
  <c r="J57"/>
  <c r="I57"/>
  <c r="I56"/>
  <c r="J56"/>
  <c r="I78" l="1"/>
</calcChain>
</file>

<file path=xl/sharedStrings.xml><?xml version="1.0" encoding="utf-8"?>
<sst xmlns="http://schemas.openxmlformats.org/spreadsheetml/2006/main" count="297" uniqueCount="260">
  <si>
    <r>
      <rPr>
        <sz val="14"/>
        <rFont val="Times New Roman"/>
        <family val="1"/>
        <charset val="204"/>
      </rPr>
      <t>8</t>
    </r>
  </si>
  <si>
    <t>х</t>
  </si>
  <si>
    <t>86.10</t>
  </si>
  <si>
    <t>Рішення виконавчого комітету</t>
  </si>
  <si>
    <t>Межівської селищної ради</t>
  </si>
  <si>
    <r>
      <rPr>
        <sz val="14"/>
        <rFont val="Times New Roman"/>
        <family val="1"/>
        <charset val="204"/>
      </rPr>
      <t>факт</t>
    </r>
  </si>
  <si>
    <t>Інші податки, збори та платежі на користь держави</t>
  </si>
  <si>
    <t>Податкова заборгованість</t>
  </si>
  <si>
    <t>2010</t>
  </si>
  <si>
    <t>2020</t>
  </si>
  <si>
    <t>2030</t>
  </si>
  <si>
    <t>2040</t>
  </si>
  <si>
    <t>ЗАТВЕРДЖЕНО</t>
  </si>
  <si>
    <t>Рік</t>
  </si>
  <si>
    <t>Комунальна організація (установа, заклад)</t>
  </si>
  <si>
    <t>Виконавчі органи місцевих рад</t>
  </si>
  <si>
    <t>Діяльність лікарняних закладів</t>
  </si>
  <si>
    <t>Одиниця виміру</t>
  </si>
  <si>
    <t>Комунальна</t>
  </si>
  <si>
    <t>Місцезнаходження</t>
  </si>
  <si>
    <t>дохід від депозиту</t>
  </si>
  <si>
    <t>дохід від благодійних внесків</t>
  </si>
  <si>
    <t>VІ. Звіт про фінансовий стан</t>
  </si>
  <si>
    <t>Залишок на рахунку на початок звітного періоду</t>
  </si>
  <si>
    <t>Залишок на рахунку на кінець звітного періоду</t>
  </si>
  <si>
    <t>Дохід від платних послуг</t>
  </si>
  <si>
    <t>бюджет Межівської СТГ</t>
  </si>
  <si>
    <t>бюджет Новопавлівської СТГ</t>
  </si>
  <si>
    <t>повернення коштів на власний рахунок</t>
  </si>
  <si>
    <t>1040</t>
  </si>
  <si>
    <t>1041</t>
  </si>
  <si>
    <t>1042</t>
  </si>
  <si>
    <t>1050</t>
  </si>
  <si>
    <t>1060</t>
  </si>
  <si>
    <t>1070</t>
  </si>
  <si>
    <t>1080</t>
  </si>
  <si>
    <t>1090</t>
  </si>
  <si>
    <t>1100</t>
  </si>
  <si>
    <t>1110</t>
  </si>
  <si>
    <t>1120</t>
  </si>
  <si>
    <t>1121</t>
  </si>
  <si>
    <t>1122</t>
  </si>
  <si>
    <t>1123</t>
  </si>
  <si>
    <t>1124</t>
  </si>
  <si>
    <t>1125</t>
  </si>
  <si>
    <t>1126</t>
  </si>
  <si>
    <t>1130</t>
  </si>
  <si>
    <t>1140</t>
  </si>
  <si>
    <t>1150</t>
  </si>
  <si>
    <t>1160</t>
  </si>
  <si>
    <t>1170</t>
  </si>
  <si>
    <t>1171</t>
  </si>
  <si>
    <t>1180</t>
  </si>
  <si>
    <t>1190</t>
  </si>
  <si>
    <t>1200</t>
  </si>
  <si>
    <t>1210</t>
  </si>
  <si>
    <t>3010</t>
  </si>
  <si>
    <t>3011</t>
  </si>
  <si>
    <t>3020</t>
  </si>
  <si>
    <t>3021</t>
  </si>
  <si>
    <t>3022</t>
  </si>
  <si>
    <t>3023</t>
  </si>
  <si>
    <t>3024</t>
  </si>
  <si>
    <t>3025</t>
  </si>
  <si>
    <t>3026</t>
  </si>
  <si>
    <t>3030</t>
  </si>
  <si>
    <t>4010</t>
  </si>
  <si>
    <t>4011</t>
  </si>
  <si>
    <t>4012</t>
  </si>
  <si>
    <t>4013</t>
  </si>
  <si>
    <t>4020</t>
  </si>
  <si>
    <t>4030</t>
  </si>
  <si>
    <t>4031</t>
  </si>
  <si>
    <t>4032</t>
  </si>
  <si>
    <t>4033</t>
  </si>
  <si>
    <t>4040</t>
  </si>
  <si>
    <t>5010</t>
  </si>
  <si>
    <t>5020</t>
  </si>
  <si>
    <t>5030</t>
  </si>
  <si>
    <t>5040</t>
  </si>
  <si>
    <t>7010</t>
  </si>
  <si>
    <t>7011</t>
  </si>
  <si>
    <t>7012</t>
  </si>
  <si>
    <t>7013</t>
  </si>
  <si>
    <t>7014</t>
  </si>
  <si>
    <t>7015</t>
  </si>
  <si>
    <t>7016</t>
  </si>
  <si>
    <t>7020</t>
  </si>
  <si>
    <t>7021</t>
  </si>
  <si>
    <t>7022</t>
  </si>
  <si>
    <t>7023</t>
  </si>
  <si>
    <t>7024</t>
  </si>
  <si>
    <t>7025</t>
  </si>
  <si>
    <t>7026</t>
  </si>
  <si>
    <t>7030</t>
  </si>
  <si>
    <t>7031</t>
  </si>
  <si>
    <t>7032</t>
  </si>
  <si>
    <t>7033</t>
  </si>
  <si>
    <t>7034</t>
  </si>
  <si>
    <t>7035</t>
  </si>
  <si>
    <t>7036</t>
  </si>
  <si>
    <t>7040</t>
  </si>
  <si>
    <t>7041</t>
  </si>
  <si>
    <t>7042</t>
  </si>
  <si>
    <t>7043</t>
  </si>
  <si>
    <t>7044</t>
  </si>
  <si>
    <t>7045</t>
  </si>
  <si>
    <t>7046</t>
  </si>
  <si>
    <t>дохід від добровільних внесків</t>
  </si>
  <si>
    <t>дохід від операційної оренди активів</t>
  </si>
  <si>
    <t>Придбання основного капіталу</t>
  </si>
  <si>
    <t>капітальний ремонт</t>
  </si>
  <si>
    <t>Інші поточні видатки</t>
  </si>
  <si>
    <t>ЗВІТ ПРО ВИКОНАННЯ ФІНАНСОВОГО ПЛАНУ ПІДПРИЄМСТВА</t>
  </si>
  <si>
    <t>Тис. грн</t>
  </si>
  <si>
    <t>Адміністративно-управлінський персонал</t>
  </si>
  <si>
    <t>Охорона здоров’я</t>
  </si>
  <si>
    <t>Звіт</t>
  </si>
  <si>
    <t>Уточнений звіт</t>
  </si>
  <si>
    <t>зробити позначку "Х"</t>
  </si>
  <si>
    <t>Назва підприємства</t>
  </si>
  <si>
    <t>Організаційно-правова форма</t>
  </si>
  <si>
    <t>Територія</t>
  </si>
  <si>
    <t>Орган державного управління</t>
  </si>
  <si>
    <t>Галузь</t>
  </si>
  <si>
    <t>Вид економічної діяльності</t>
  </si>
  <si>
    <t>Форма власності</t>
  </si>
  <si>
    <t>Середньооблікова кількість штатних працівників</t>
  </si>
  <si>
    <t>за КОПФГ</t>
  </si>
  <si>
    <t>за КОАТУУ</t>
  </si>
  <si>
    <t>за СПОДУ</t>
  </si>
  <si>
    <t>за ЗКГНГ</t>
  </si>
  <si>
    <t>за КВЕД</t>
  </si>
  <si>
    <r>
      <rPr>
        <b/>
        <sz val="16"/>
        <rFont val="Times New Roman"/>
        <family val="1"/>
        <charset val="204"/>
      </rPr>
      <t>I. Формування фінансових результатів</t>
    </r>
  </si>
  <si>
    <r>
      <rPr>
        <b/>
        <sz val="16"/>
        <rFont val="Times New Roman"/>
        <family val="1"/>
        <charset val="204"/>
      </rPr>
      <t>Доходи</t>
    </r>
  </si>
  <si>
    <t>1010</t>
  </si>
  <si>
    <t>Інші доходи, у т.ч.:</t>
  </si>
  <si>
    <t>Керівник</t>
  </si>
  <si>
    <t>Лікарі</t>
  </si>
  <si>
    <t>Середній медичний персонал</t>
  </si>
  <si>
    <t>Молодший медичний персонал</t>
  </si>
  <si>
    <t>Інший персонал</t>
  </si>
  <si>
    <t>Середньомісячні витрати на оплату праці одного працівника, у т.ч.:</t>
  </si>
  <si>
    <t>Заборгованість за заробітною платою, у т.ч.:</t>
  </si>
  <si>
    <t>6010</t>
  </si>
  <si>
    <t>6020</t>
  </si>
  <si>
    <t>6030</t>
  </si>
  <si>
    <t>6040</t>
  </si>
  <si>
    <t>6050</t>
  </si>
  <si>
    <r>
      <rPr>
        <b/>
        <sz val="16"/>
        <rFont val="Times New Roman"/>
        <family val="1"/>
        <charset val="204"/>
      </rPr>
      <t>Капітальні інвестиції, у т.ч.:</t>
    </r>
  </si>
  <si>
    <t>капітальне будівництво</t>
  </si>
  <si>
    <t>придбання (виготовлення) основних засобів</t>
  </si>
  <si>
    <t>придбання (виготовлення) інших необоротних матеріальних активів</t>
  </si>
  <si>
    <t>придбання (створення) нематеріальних активів</t>
  </si>
  <si>
    <t>модернізація, модифікація (добудова, дообладнання, реконструкція) основних засобів</t>
  </si>
  <si>
    <t>Вартість основних засобів</t>
  </si>
  <si>
    <r>
      <rPr>
        <b/>
        <sz val="16"/>
        <rFont val="Times New Roman"/>
        <family val="1"/>
        <charset val="204"/>
      </rPr>
      <t>IV. Фінансова діяльність</t>
    </r>
  </si>
  <si>
    <t>кредити</t>
  </si>
  <si>
    <t>позики</t>
  </si>
  <si>
    <t>депозити</t>
  </si>
  <si>
    <t>Інші надходження</t>
  </si>
  <si>
    <t>Інші витрати</t>
  </si>
  <si>
    <r>
      <rPr>
        <b/>
        <sz val="16"/>
        <rFont val="Times New Roman"/>
        <family val="1"/>
        <charset val="204"/>
      </rPr>
      <t>V. Коефіцієнтний аналіз</t>
    </r>
  </si>
  <si>
    <t>Валова рентабельність</t>
  </si>
  <si>
    <t>Коефіцієнт відношення капітальних інвестицій до чистого доходу від реалізації продукції (товарів, робіт, послуг)</t>
  </si>
  <si>
    <t>Коефіцієнт зносу основних засобів</t>
  </si>
  <si>
    <t>Необоротні активи</t>
  </si>
  <si>
    <t>Оборотні активи</t>
  </si>
  <si>
    <t>Усього активи</t>
  </si>
  <si>
    <t>Дебіторська заборгованість</t>
  </si>
  <si>
    <t>Кредиторська заборгованість</t>
  </si>
  <si>
    <r>
      <rPr>
        <b/>
        <sz val="16"/>
        <rFont val="Times New Roman"/>
        <family val="1"/>
        <charset val="204"/>
      </rPr>
      <t>VII. Дані про персонал та оплата праці</t>
    </r>
  </si>
  <si>
    <t>Середня кількість працівників (штатних працівників, зовнішніх сумісників та працівників, що працюють за цивільно-правовими договорами), у т.ч.:</t>
  </si>
  <si>
    <t>Фонд оплати праці, у т.ч.:</t>
  </si>
  <si>
    <r>
      <rPr>
        <b/>
        <sz val="16"/>
        <rFont val="Times New Roman"/>
        <family val="1"/>
        <charset val="204"/>
      </rPr>
      <t>Видатки</t>
    </r>
  </si>
  <si>
    <t>Заробітна плата</t>
  </si>
  <si>
    <t>Нарахування на оплату праці</t>
  </si>
  <si>
    <t>Предмети, матеріали, обладнання та інвентар</t>
  </si>
  <si>
    <t>Продукти харчування</t>
  </si>
  <si>
    <t>Оплата послуг (крім комунальних)</t>
  </si>
  <si>
    <t>Видатки на відрядження</t>
  </si>
  <si>
    <t>Оплата комунальних послуг та енергоносіїв, у т.ч.:</t>
  </si>
  <si>
    <t>Оплата теплопостачання</t>
  </si>
  <si>
    <t>Оплата водопостачання та водовідведення</t>
  </si>
  <si>
    <t>Оплата електроенергії</t>
  </si>
  <si>
    <t>Оплата природного газу</t>
  </si>
  <si>
    <t>Оплата інших енергоносіїв</t>
  </si>
  <si>
    <t>Оплата енергосервісу</t>
  </si>
  <si>
    <t>Окремі заходи по реалізації державних (регіональних) програм, не віднесені до заходів розвитку</t>
  </si>
  <si>
    <t>Соціальне забезпечення</t>
  </si>
  <si>
    <t>Резервний фонд</t>
  </si>
  <si>
    <r>
      <rPr>
        <b/>
        <sz val="16"/>
        <rFont val="Times New Roman"/>
        <family val="1"/>
        <charset val="204"/>
      </rPr>
      <t>Усього доходів</t>
    </r>
  </si>
  <si>
    <r>
      <rPr>
        <b/>
        <sz val="16"/>
        <rFont val="Times New Roman"/>
        <family val="1"/>
        <charset val="204"/>
      </rPr>
      <t>Усього видатків</t>
    </r>
  </si>
  <si>
    <r>
      <rPr>
        <b/>
        <sz val="16"/>
        <rFont val="Times New Roman"/>
        <family val="1"/>
        <charset val="204"/>
      </rPr>
      <t>Фінансовий результат</t>
    </r>
  </si>
  <si>
    <t>Сплата податків та зборів до Державного бюджету України (податкові платежі)</t>
  </si>
  <si>
    <t>Сплата податків та зборів до місцевих бюджетів (податкові платежі)</t>
  </si>
  <si>
    <t>Доходи від інвестиційної діяльності, у т.ч.:</t>
  </si>
  <si>
    <t>доходи з місцевого бюджету цільового фінансування по капітальних видатках</t>
  </si>
  <si>
    <t>Коди</t>
  </si>
  <si>
    <t xml:space="preserve">Дохід від НСЗУ </t>
  </si>
  <si>
    <t>субвенція з обласного бюджету</t>
  </si>
  <si>
    <t>Дохід з місцевого бюджету за цільовими програмами(СФ), у т.ч.:</t>
  </si>
  <si>
    <t>дохід від реалізації необоротних активів</t>
  </si>
  <si>
    <t>Найменування показника</t>
  </si>
  <si>
    <t>Код рядка</t>
  </si>
  <si>
    <t>Звітний період наростаючим пудсумком з початку року</t>
  </si>
  <si>
    <t>план</t>
  </si>
  <si>
    <t>факт</t>
  </si>
  <si>
    <t>відхилення, +/-</t>
  </si>
  <si>
    <t>відхилення, %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</si>
  <si>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</si>
  <si>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</si>
  <si>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</si>
  <si>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</si>
  <si>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</si>
  <si>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</si>
  <si>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</si>
  <si>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</si>
  <si>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</si>
  <si>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</si>
  <si>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Наталія ОМЕЛЬЧЕНКО</t>
  </si>
  <si>
    <t xml:space="preserve">Економіст                                                         </t>
  </si>
  <si>
    <t>Стандарти звітності МСФЗ</t>
  </si>
  <si>
    <r>
      <rPr>
        <sz val="20"/>
        <rFont val="Times New Roman"/>
        <family val="1"/>
        <charset val="204"/>
      </rPr>
      <t>Телефон</t>
    </r>
  </si>
  <si>
    <t>Стандарти звітності П(с)БОУ</t>
  </si>
  <si>
    <t>за ЄДРПОУ</t>
  </si>
  <si>
    <t>(05630) 60 5 35</t>
  </si>
  <si>
    <t>Звітний період (квартал року)</t>
  </si>
  <si>
    <t>Медикаменти та перев’язувальні матеріали</t>
  </si>
  <si>
    <t>Витрати від фінансової діяльності за зобов’язаннями, у т.ч.:</t>
  </si>
  <si>
    <t>Доходи від фінансової діяльності за зобов’язаннями, у т.ч.:</t>
  </si>
  <si>
    <t>1011</t>
  </si>
  <si>
    <t>1014</t>
  </si>
  <si>
    <t>1043</t>
  </si>
  <si>
    <t>1044</t>
  </si>
  <si>
    <t>бюджет Слов’янської СТГ</t>
  </si>
  <si>
    <t>Інші видатки, у т.ч.:</t>
  </si>
  <si>
    <t>Капітальний ремонт</t>
  </si>
  <si>
    <t>ПОГОДЖЕНО</t>
  </si>
  <si>
    <t xml:space="preserve">Начальник відділу економіки, планування та інвестиційної </t>
  </si>
  <si>
    <t xml:space="preserve">діяльності виконавчого комітету Межівської селищної ради </t>
  </si>
  <si>
    <t xml:space="preserve"> за "Програмою фінансової підтримки та розвитку КНП"ЦЛ"МСР" на 2023-2025 роки"</t>
  </si>
  <si>
    <t>за "Селищною цільовою Програмою цивільного захисту населення від надзвичайних ситуацій на території Межівської селищної територіальної громади  на 2022 - 2024 роки"</t>
  </si>
  <si>
    <t xml:space="preserve">за "Селищною Програмою енергозбереження та енергоефективності Межівської селищної територіальної громади на 2023-2025 роки» </t>
  </si>
  <si>
    <t>Дохід з місцевого бюджету, в т.ч.:</t>
  </si>
  <si>
    <t xml:space="preserve">за І квартал 2025 року </t>
  </si>
  <si>
    <t>01988410</t>
  </si>
  <si>
    <t>Комунальне некомерційне підприємство «Центральна лікарня» Межівської селищної ради»</t>
  </si>
  <si>
    <t>С-ще Межова, Синельниківський р-н, Дніпропетровська обл.</t>
  </si>
  <si>
    <t>Вул. Сонячна, 12, с-ще Межова, Синельниківський р-н, Дніпропетровська обл.</t>
  </si>
  <si>
    <t>Власне ім’я, ПРІЗВИЩЕ керівника</t>
  </si>
  <si>
    <t>Роксана ХОХЛОВА</t>
  </si>
  <si>
    <t>ІІ. Розрахунки з бюджетом</t>
  </si>
  <si>
    <t>ІІІ. Інвестиційна діяльність</t>
  </si>
  <si>
    <t xml:space="preserve">Дохід (виручка) від реалізації продукції (товарів, робіт, послуг) (НСЗУ+платні послуги з орендою) </t>
  </si>
  <si>
    <t>Коефіцієнт відношення капітальних інвестицій до амортизації</t>
  </si>
  <si>
    <t>Директор комунального некомерційного підприємства</t>
  </si>
  <si>
    <t>«Центральна лікарня» Межівської селищної ради»</t>
  </si>
  <si>
    <t>Вікторія ОБЕРЕМОК</t>
  </si>
  <si>
    <r>
      <t xml:space="preserve">від 17 червня </t>
    </r>
    <r>
      <rPr>
        <sz val="20"/>
        <color theme="1"/>
        <rFont val="Times New Roman"/>
        <family val="1"/>
        <charset val="204"/>
      </rPr>
      <t xml:space="preserve">2025 року № 129 </t>
    </r>
  </si>
</sst>
</file>

<file path=xl/styles.xml><?xml version="1.0" encoding="utf-8"?>
<styleSheet xmlns="http://schemas.openxmlformats.org/spreadsheetml/2006/main">
  <numFmts count="4">
    <numFmt numFmtId="164" formatCode="0.000"/>
    <numFmt numFmtId="165" formatCode="0.000;[Red]0.000"/>
    <numFmt numFmtId="166" formatCode="0.0"/>
    <numFmt numFmtId="167" formatCode="0.0;[Red]0.0"/>
  </numFmts>
  <fonts count="16">
    <font>
      <sz val="10"/>
      <name val="Arial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name val="Arial"/>
      <family val="2"/>
      <charset val="204"/>
    </font>
    <font>
      <b/>
      <sz val="16"/>
      <name val="Times New Roman"/>
      <family val="1"/>
      <charset val="204"/>
    </font>
    <font>
      <sz val="2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name val="Arial"/>
      <family val="2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sz val="17.5"/>
      <name val="Times New Roman"/>
      <family val="1"/>
      <charset val="204"/>
    </font>
    <font>
      <sz val="1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80">
    <xf numFmtId="0" fontId="0" fillId="0" borderId="0" xfId="0"/>
    <xf numFmtId="0" fontId="0" fillId="0" borderId="0" xfId="0" applyAlignment="1">
      <alignment vertical="top"/>
    </xf>
    <xf numFmtId="0" fontId="1" fillId="0" borderId="0" xfId="0" applyFont="1"/>
    <xf numFmtId="0" fontId="5" fillId="0" borderId="0" xfId="0" applyFont="1" applyAlignment="1">
      <alignment horizontal="center" vertical="top"/>
    </xf>
    <xf numFmtId="0" fontId="4" fillId="0" borderId="0" xfId="0" applyFont="1"/>
    <xf numFmtId="2" fontId="4" fillId="0" borderId="0" xfId="0" applyNumberFormat="1" applyFont="1" applyAlignment="1">
      <alignment horizontal="center" vertical="top"/>
    </xf>
    <xf numFmtId="165" fontId="1" fillId="0" borderId="2" xfId="0" applyNumberFormat="1" applyFont="1" applyBorder="1" applyAlignment="1">
      <alignment horizontal="right" vertical="top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 vertical="top" indent="5"/>
    </xf>
    <xf numFmtId="166" fontId="3" fillId="0" borderId="2" xfId="0" applyNumberFormat="1" applyFont="1" applyBorder="1" applyAlignment="1">
      <alignment horizontal="center" vertical="top"/>
    </xf>
    <xf numFmtId="166" fontId="2" fillId="0" borderId="2" xfId="0" applyNumberFormat="1" applyFont="1" applyBorder="1" applyAlignment="1">
      <alignment horizontal="center" vertical="top"/>
    </xf>
    <xf numFmtId="166" fontId="2" fillId="0" borderId="2" xfId="0" applyNumberFormat="1" applyFont="1" applyBorder="1" applyAlignment="1">
      <alignment horizontal="center"/>
    </xf>
    <xf numFmtId="166" fontId="2" fillId="0" borderId="21" xfId="0" applyNumberFormat="1" applyFont="1" applyBorder="1" applyAlignment="1">
      <alignment horizontal="center" vertical="top"/>
    </xf>
    <xf numFmtId="166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left" vertical="top" indent="4"/>
    </xf>
    <xf numFmtId="0" fontId="0" fillId="0" borderId="2" xfId="0" applyBorder="1" applyAlignment="1">
      <alignment horizontal="left" vertical="top" indent="5"/>
    </xf>
    <xf numFmtId="165" fontId="1" fillId="0" borderId="2" xfId="0" applyNumberFormat="1" applyFont="1" applyBorder="1" applyAlignment="1">
      <alignment horizontal="center" vertical="top"/>
    </xf>
    <xf numFmtId="166" fontId="2" fillId="0" borderId="2" xfId="0" applyNumberFormat="1" applyFont="1" applyBorder="1" applyAlignment="1">
      <alignment horizontal="left" vertical="top" indent="3"/>
    </xf>
    <xf numFmtId="2" fontId="3" fillId="0" borderId="2" xfId="0" applyNumberFormat="1" applyFont="1" applyBorder="1" applyAlignment="1">
      <alignment horizontal="center" vertical="center"/>
    </xf>
    <xf numFmtId="166" fontId="3" fillId="0" borderId="2" xfId="0" applyNumberFormat="1" applyFont="1" applyBorder="1" applyAlignment="1">
      <alignment horizontal="center" vertical="center"/>
    </xf>
    <xf numFmtId="165" fontId="1" fillId="0" borderId="21" xfId="0" applyNumberFormat="1" applyFont="1" applyBorder="1" applyAlignment="1">
      <alignment horizontal="right" vertical="top"/>
    </xf>
    <xf numFmtId="166" fontId="3" fillId="0" borderId="5" xfId="0" applyNumberFormat="1" applyFont="1" applyBorder="1" applyAlignment="1">
      <alignment horizontal="center" vertical="top"/>
    </xf>
    <xf numFmtId="166" fontId="2" fillId="0" borderId="5" xfId="0" applyNumberFormat="1" applyFont="1" applyBorder="1" applyAlignment="1">
      <alignment horizontal="center" vertical="top"/>
    </xf>
    <xf numFmtId="0" fontId="4" fillId="0" borderId="2" xfId="0" applyFont="1" applyBorder="1" applyAlignment="1">
      <alignment horizontal="center" vertical="center"/>
    </xf>
    <xf numFmtId="166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 indent="1"/>
    </xf>
    <xf numFmtId="0" fontId="1" fillId="0" borderId="9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164" fontId="6" fillId="2" borderId="2" xfId="0" applyNumberFormat="1" applyFont="1" applyFill="1" applyBorder="1" applyAlignment="1">
      <alignment horizontal="center" vertical="top"/>
    </xf>
    <xf numFmtId="0" fontId="6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166" fontId="1" fillId="2" borderId="2" xfId="0" applyNumberFormat="1" applyFont="1" applyFill="1" applyBorder="1" applyAlignment="1">
      <alignment horizontal="center" vertical="top"/>
    </xf>
    <xf numFmtId="166" fontId="1" fillId="2" borderId="8" xfId="0" applyNumberFormat="1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7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9" fillId="0" borderId="0" xfId="0" applyFont="1"/>
    <xf numFmtId="0" fontId="9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center" vertical="top"/>
    </xf>
    <xf numFmtId="0" fontId="9" fillId="0" borderId="12" xfId="0" applyFont="1" applyBorder="1"/>
    <xf numFmtId="0" fontId="9" fillId="0" borderId="9" xfId="0" applyFont="1" applyBorder="1"/>
    <xf numFmtId="0" fontId="9" fillId="0" borderId="2" xfId="0" applyFont="1" applyBorder="1" applyAlignment="1">
      <alignment horizontal="left"/>
    </xf>
    <xf numFmtId="0" fontId="9" fillId="0" borderId="2" xfId="0" applyFont="1" applyBorder="1" applyAlignment="1">
      <alignment horizontal="center" vertical="center"/>
    </xf>
    <xf numFmtId="0" fontId="11" fillId="0" borderId="9" xfId="0" applyFont="1" applyBorder="1"/>
    <xf numFmtId="0" fontId="9" fillId="0" borderId="17" xfId="0" applyFont="1" applyBorder="1"/>
    <xf numFmtId="0" fontId="13" fillId="0" borderId="0" xfId="0" applyFont="1"/>
    <xf numFmtId="0" fontId="1" fillId="0" borderId="0" xfId="0" applyFont="1" applyAlignment="1">
      <alignment horizontal="left" wrapText="1" indent="2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 vertical="top"/>
    </xf>
    <xf numFmtId="165" fontId="1" fillId="0" borderId="0" xfId="0" applyNumberFormat="1" applyFont="1" applyAlignment="1">
      <alignment horizontal="right" vertical="top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165" fontId="1" fillId="0" borderId="4" xfId="0" applyNumberFormat="1" applyFont="1" applyBorder="1" applyAlignment="1">
      <alignment horizontal="center" vertical="top"/>
    </xf>
    <xf numFmtId="165" fontId="1" fillId="2" borderId="2" xfId="0" applyNumberFormat="1" applyFont="1" applyFill="1" applyBorder="1" applyAlignment="1">
      <alignment horizontal="center" vertical="top"/>
    </xf>
    <xf numFmtId="0" fontId="1" fillId="2" borderId="9" xfId="0" applyFont="1" applyFill="1" applyBorder="1" applyAlignment="1">
      <alignment horizontal="left" wrapText="1"/>
    </xf>
    <xf numFmtId="164" fontId="8" fillId="2" borderId="2" xfId="0" applyNumberFormat="1" applyFont="1" applyFill="1" applyBorder="1" applyAlignment="1">
      <alignment horizontal="center" vertical="top"/>
    </xf>
    <xf numFmtId="166" fontId="8" fillId="2" borderId="2" xfId="0" applyNumberFormat="1" applyFont="1" applyFill="1" applyBorder="1" applyAlignment="1">
      <alignment horizontal="center" vertical="top"/>
    </xf>
    <xf numFmtId="166" fontId="8" fillId="2" borderId="8" xfId="0" applyNumberFormat="1" applyFont="1" applyFill="1" applyBorder="1" applyAlignment="1">
      <alignment horizontal="center" vertical="top"/>
    </xf>
    <xf numFmtId="166" fontId="1" fillId="2" borderId="25" xfId="0" applyNumberFormat="1" applyFont="1" applyFill="1" applyBorder="1" applyAlignment="1">
      <alignment horizontal="center" vertical="top"/>
    </xf>
    <xf numFmtId="166" fontId="1" fillId="2" borderId="31" xfId="0" applyNumberFormat="1" applyFont="1" applyFill="1" applyBorder="1" applyAlignment="1">
      <alignment horizontal="center" vertical="top"/>
    </xf>
    <xf numFmtId="0" fontId="1" fillId="2" borderId="21" xfId="0" applyFont="1" applyFill="1" applyBorder="1" applyAlignment="1">
      <alignment horizontal="center" vertical="top"/>
    </xf>
    <xf numFmtId="166" fontId="1" fillId="2" borderId="21" xfId="0" applyNumberFormat="1" applyFont="1" applyFill="1" applyBorder="1" applyAlignment="1">
      <alignment horizontal="center" vertical="top"/>
    </xf>
    <xf numFmtId="166" fontId="1" fillId="2" borderId="22" xfId="0" applyNumberFormat="1" applyFont="1" applyFill="1" applyBorder="1" applyAlignment="1">
      <alignment horizontal="center" vertical="top"/>
    </xf>
    <xf numFmtId="0" fontId="1" fillId="2" borderId="28" xfId="0" applyFont="1" applyFill="1" applyBorder="1" applyAlignment="1">
      <alignment horizontal="left" indent="2"/>
    </xf>
    <xf numFmtId="0" fontId="1" fillId="2" borderId="29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 vertical="top"/>
    </xf>
    <xf numFmtId="2" fontId="1" fillId="2" borderId="29" xfId="0" applyNumberFormat="1" applyFont="1" applyFill="1" applyBorder="1" applyAlignment="1">
      <alignment horizontal="center" vertical="top"/>
    </xf>
    <xf numFmtId="2" fontId="1" fillId="2" borderId="30" xfId="0" applyNumberFormat="1" applyFont="1" applyFill="1" applyBorder="1" applyAlignment="1">
      <alignment horizontal="center" vertical="top"/>
    </xf>
    <xf numFmtId="164" fontId="1" fillId="2" borderId="23" xfId="0" applyNumberFormat="1" applyFont="1" applyFill="1" applyBorder="1" applyAlignment="1">
      <alignment horizontal="center" vertical="top"/>
    </xf>
    <xf numFmtId="166" fontId="1" fillId="2" borderId="23" xfId="0" applyNumberFormat="1" applyFont="1" applyFill="1" applyBorder="1" applyAlignment="1">
      <alignment horizontal="center" vertical="top"/>
    </xf>
    <xf numFmtId="166" fontId="1" fillId="2" borderId="24" xfId="0" applyNumberFormat="1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left" vertical="top" indent="5"/>
    </xf>
    <xf numFmtId="0" fontId="1" fillId="2" borderId="2" xfId="0" applyFont="1" applyFill="1" applyBorder="1" applyAlignment="1">
      <alignment horizontal="left" vertical="top" indent="3"/>
    </xf>
    <xf numFmtId="0" fontId="1" fillId="2" borderId="2" xfId="0" applyFont="1" applyFill="1" applyBorder="1" applyAlignment="1">
      <alignment horizontal="left" vertical="top" indent="4"/>
    </xf>
    <xf numFmtId="0" fontId="1" fillId="2" borderId="2" xfId="0" applyFont="1" applyFill="1" applyBorder="1" applyAlignment="1">
      <alignment horizontal="left" vertical="top" indent="1"/>
    </xf>
    <xf numFmtId="0" fontId="1" fillId="2" borderId="2" xfId="0" applyFont="1" applyFill="1" applyBorder="1" applyAlignment="1">
      <alignment horizontal="left" vertical="top"/>
    </xf>
    <xf numFmtId="0" fontId="1" fillId="2" borderId="8" xfId="0" applyFont="1" applyFill="1" applyBorder="1" applyAlignment="1">
      <alignment horizontal="left" vertical="top" indent="1"/>
    </xf>
    <xf numFmtId="0" fontId="1" fillId="2" borderId="9" xfId="0" applyFont="1" applyFill="1" applyBorder="1" applyAlignment="1">
      <alignment horizontal="left" vertical="top" wrapText="1" indent="2"/>
    </xf>
    <xf numFmtId="0" fontId="1" fillId="2" borderId="17" xfId="0" applyFont="1" applyFill="1" applyBorder="1" applyAlignment="1">
      <alignment horizontal="left" wrapText="1"/>
    </xf>
    <xf numFmtId="165" fontId="1" fillId="2" borderId="2" xfId="0" applyNumberFormat="1" applyFont="1" applyFill="1" applyBorder="1" applyAlignment="1">
      <alignment horizontal="right" vertical="top"/>
    </xf>
    <xf numFmtId="165" fontId="1" fillId="2" borderId="8" xfId="0" applyNumberFormat="1" applyFont="1" applyFill="1" applyBorder="1" applyAlignment="1">
      <alignment horizontal="right" vertical="top"/>
    </xf>
    <xf numFmtId="165" fontId="1" fillId="2" borderId="8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17" xfId="0" applyFont="1" applyFill="1" applyBorder="1" applyAlignment="1">
      <alignment horizontal="left" wrapText="1" indent="2"/>
    </xf>
    <xf numFmtId="165" fontId="1" fillId="2" borderId="21" xfId="0" applyNumberFormat="1" applyFont="1" applyFill="1" applyBorder="1" applyAlignment="1">
      <alignment horizontal="right" vertical="top"/>
    </xf>
    <xf numFmtId="165" fontId="1" fillId="2" borderId="22" xfId="0" applyNumberFormat="1" applyFont="1" applyFill="1" applyBorder="1" applyAlignment="1">
      <alignment horizontal="right" vertical="top"/>
    </xf>
    <xf numFmtId="0" fontId="1" fillId="2" borderId="36" xfId="0" applyFont="1" applyFill="1" applyBorder="1" applyAlignment="1">
      <alignment horizontal="left" wrapText="1"/>
    </xf>
    <xf numFmtId="0" fontId="1" fillId="2" borderId="0" xfId="0" applyFont="1" applyFill="1" applyAlignment="1">
      <alignment horizontal="center"/>
    </xf>
    <xf numFmtId="166" fontId="1" fillId="2" borderId="0" xfId="0" applyNumberFormat="1" applyFont="1" applyFill="1" applyAlignment="1">
      <alignment horizontal="center" vertical="top"/>
    </xf>
    <xf numFmtId="0" fontId="1" fillId="2" borderId="37" xfId="0" applyFont="1" applyFill="1" applyBorder="1" applyAlignment="1">
      <alignment horizontal="center" vertical="center"/>
    </xf>
    <xf numFmtId="166" fontId="1" fillId="2" borderId="37" xfId="0" applyNumberFormat="1" applyFont="1" applyFill="1" applyBorder="1" applyAlignment="1">
      <alignment horizontal="center" vertical="center"/>
    </xf>
    <xf numFmtId="166" fontId="2" fillId="0" borderId="0" xfId="0" applyNumberFormat="1" applyFont="1" applyAlignment="1">
      <alignment horizontal="center" vertical="top"/>
    </xf>
    <xf numFmtId="0" fontId="0" fillId="0" borderId="0" xfId="0"/>
    <xf numFmtId="0" fontId="9" fillId="0" borderId="0" xfId="0" applyFont="1"/>
    <xf numFmtId="0" fontId="1" fillId="2" borderId="9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2" borderId="8" xfId="0" applyFont="1" applyFill="1" applyBorder="1" applyAlignment="1">
      <alignment horizontal="left" vertical="top"/>
    </xf>
    <xf numFmtId="0" fontId="9" fillId="0" borderId="0" xfId="0" applyFont="1" applyAlignment="1">
      <alignment vertical="top"/>
    </xf>
    <xf numFmtId="49" fontId="9" fillId="0" borderId="8" xfId="0" applyNumberFormat="1" applyFont="1" applyBorder="1" applyAlignment="1">
      <alignment horizontal="center" vertical="center"/>
    </xf>
    <xf numFmtId="0" fontId="9" fillId="0" borderId="0" xfId="0" applyFont="1" applyBorder="1"/>
    <xf numFmtId="0" fontId="9" fillId="0" borderId="0" xfId="0" applyFont="1" applyBorder="1" applyAlignment="1">
      <alignment horizontal="left"/>
    </xf>
    <xf numFmtId="0" fontId="15" fillId="0" borderId="2" xfId="0" applyFont="1" applyBorder="1" applyAlignment="1">
      <alignment horizontal="left" vertical="center" indent="1"/>
    </xf>
    <xf numFmtId="0" fontId="1" fillId="2" borderId="9" xfId="0" applyFont="1" applyFill="1" applyBorder="1" applyAlignment="1">
      <alignment horizontal="justify" vertical="top" wrapText="1"/>
    </xf>
    <xf numFmtId="0" fontId="1" fillId="2" borderId="9" xfId="0" applyFont="1" applyFill="1" applyBorder="1" applyAlignment="1">
      <alignment horizontal="justify" vertical="top"/>
    </xf>
    <xf numFmtId="0" fontId="8" fillId="2" borderId="9" xfId="0" applyFont="1" applyFill="1" applyBorder="1" applyAlignment="1">
      <alignment horizontal="justify" vertical="top" wrapText="1"/>
    </xf>
    <xf numFmtId="0" fontId="8" fillId="2" borderId="9" xfId="0" applyFont="1" applyFill="1" applyBorder="1" applyAlignment="1">
      <alignment horizontal="justify" vertical="top"/>
    </xf>
    <xf numFmtId="0" fontId="1" fillId="2" borderId="9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top"/>
    </xf>
    <xf numFmtId="0" fontId="1" fillId="2" borderId="27" xfId="0" applyFont="1" applyFill="1" applyBorder="1" applyAlignment="1">
      <alignment horizontal="center" vertical="top"/>
    </xf>
    <xf numFmtId="2" fontId="8" fillId="2" borderId="2" xfId="0" applyNumberFormat="1" applyFont="1" applyFill="1" applyBorder="1" applyAlignment="1">
      <alignment horizontal="center" vertical="top"/>
    </xf>
    <xf numFmtId="166" fontId="1" fillId="2" borderId="2" xfId="0" applyNumberFormat="1" applyFont="1" applyFill="1" applyBorder="1" applyAlignment="1">
      <alignment horizontal="left" vertical="top"/>
    </xf>
    <xf numFmtId="1" fontId="1" fillId="2" borderId="2" xfId="0" applyNumberFormat="1" applyFont="1" applyFill="1" applyBorder="1" applyAlignment="1">
      <alignment horizontal="center" vertical="top"/>
    </xf>
    <xf numFmtId="167" fontId="1" fillId="2" borderId="2" xfId="0" applyNumberFormat="1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left" vertical="top" wrapText="1" indent="2"/>
    </xf>
    <xf numFmtId="0" fontId="1" fillId="2" borderId="9" xfId="0" applyFont="1" applyFill="1" applyBorder="1" applyAlignment="1">
      <alignment horizontal="left" vertical="top" indent="2"/>
    </xf>
    <xf numFmtId="0" fontId="1" fillId="2" borderId="26" xfId="0" applyFont="1" applyFill="1" applyBorder="1" applyAlignment="1">
      <alignment horizontal="left" vertical="top" indent="2"/>
    </xf>
    <xf numFmtId="0" fontId="9" fillId="0" borderId="0" xfId="0" applyFont="1" applyAlignment="1"/>
    <xf numFmtId="0" fontId="1" fillId="0" borderId="0" xfId="0" applyFont="1" applyAlignment="1">
      <alignment vertical="top"/>
    </xf>
    <xf numFmtId="0" fontId="1" fillId="0" borderId="0" xfId="0" applyFont="1"/>
    <xf numFmtId="0" fontId="1" fillId="2" borderId="9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2" borderId="8" xfId="0" applyFont="1" applyFill="1" applyBorder="1" applyAlignment="1">
      <alignment horizontal="left" vertical="top"/>
    </xf>
    <xf numFmtId="0" fontId="1" fillId="2" borderId="35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1" fillId="2" borderId="10" xfId="0" applyFont="1" applyFill="1" applyBorder="1" applyAlignment="1">
      <alignment horizontal="left" vertical="top"/>
    </xf>
    <xf numFmtId="0" fontId="8" fillId="2" borderId="35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left" vertical="top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left" vertical="top"/>
    </xf>
    <xf numFmtId="0" fontId="9" fillId="0" borderId="3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1" fillId="2" borderId="33" xfId="0" applyFont="1" applyFill="1" applyBorder="1" applyAlignment="1">
      <alignment horizontal="left" vertical="top"/>
    </xf>
    <xf numFmtId="0" fontId="1" fillId="2" borderId="11" xfId="0" applyFont="1" applyFill="1" applyBorder="1" applyAlignment="1">
      <alignment horizontal="left" vertical="top"/>
    </xf>
    <xf numFmtId="0" fontId="1" fillId="2" borderId="34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8" fillId="2" borderId="33" xfId="0" applyFont="1" applyFill="1" applyBorder="1" applyAlignment="1">
      <alignment horizontal="left" vertical="top"/>
    </xf>
    <xf numFmtId="0" fontId="8" fillId="2" borderId="11" xfId="0" applyFont="1" applyFill="1" applyBorder="1" applyAlignment="1">
      <alignment horizontal="left" vertical="top"/>
    </xf>
    <xf numFmtId="0" fontId="8" fillId="2" borderId="34" xfId="0" applyFont="1" applyFill="1" applyBorder="1" applyAlignment="1">
      <alignment horizontal="left" vertical="top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2" borderId="32" xfId="0" applyFont="1" applyFill="1" applyBorder="1" applyAlignment="1">
      <alignment horizontal="left" vertical="top"/>
    </xf>
    <xf numFmtId="0" fontId="1" fillId="2" borderId="19" xfId="0" applyFont="1" applyFill="1" applyBorder="1" applyAlignment="1">
      <alignment horizontal="left" vertical="top"/>
    </xf>
    <xf numFmtId="0" fontId="1" fillId="2" borderId="20" xfId="0" applyFont="1" applyFill="1" applyBorder="1" applyAlignment="1">
      <alignment horizontal="left" vertical="top"/>
    </xf>
    <xf numFmtId="0" fontId="12" fillId="0" borderId="0" xfId="0" applyFont="1" applyAlignment="1">
      <alignment horizontal="center" vertical="top"/>
    </xf>
    <xf numFmtId="0" fontId="11" fillId="0" borderId="0" xfId="0" applyFont="1" applyAlignment="1">
      <alignment horizontal="center"/>
    </xf>
    <xf numFmtId="0" fontId="1" fillId="0" borderId="35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1" fillId="0" borderId="9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9" fillId="0" borderId="0" xfId="0" applyFont="1"/>
    <xf numFmtId="0" fontId="9" fillId="0" borderId="7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9" fillId="0" borderId="15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3" xfId="0" applyFont="1" applyBorder="1" applyAlignment="1">
      <alignment horizontal="left"/>
    </xf>
    <xf numFmtId="0" fontId="9" fillId="0" borderId="11" xfId="0" applyFont="1" applyBorder="1" applyAlignment="1">
      <alignment horizontal="left"/>
    </xf>
    <xf numFmtId="0" fontId="9" fillId="0" borderId="14" xfId="0" applyFont="1" applyBorder="1" applyAlignment="1">
      <alignment horizontal="left"/>
    </xf>
    <xf numFmtId="0" fontId="9" fillId="0" borderId="10" xfId="0" applyFont="1" applyBorder="1" applyAlignment="1">
      <alignment horizontal="left"/>
    </xf>
    <xf numFmtId="0" fontId="9" fillId="0" borderId="2" xfId="0" applyFont="1" applyBorder="1" applyAlignment="1">
      <alignment horizontal="left" vertical="top"/>
    </xf>
    <xf numFmtId="0" fontId="9" fillId="0" borderId="8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/>
    </xf>
    <xf numFmtId="0" fontId="9" fillId="0" borderId="18" xfId="0" applyFont="1" applyBorder="1" applyAlignment="1">
      <alignment horizontal="left"/>
    </xf>
    <xf numFmtId="0" fontId="9" fillId="0" borderId="19" xfId="0" applyFont="1" applyBorder="1" applyAlignment="1">
      <alignment horizontal="left"/>
    </xf>
    <xf numFmtId="0" fontId="9" fillId="0" borderId="20" xfId="0" applyFont="1" applyBorder="1" applyAlignment="1">
      <alignment horizontal="left"/>
    </xf>
    <xf numFmtId="1" fontId="9" fillId="0" borderId="3" xfId="0" applyNumberFormat="1" applyFont="1" applyBorder="1" applyAlignment="1">
      <alignment horizontal="left"/>
    </xf>
    <xf numFmtId="1" fontId="9" fillId="0" borderId="4" xfId="0" applyNumberFormat="1" applyFont="1" applyBorder="1" applyAlignment="1">
      <alignment horizontal="left"/>
    </xf>
    <xf numFmtId="1" fontId="9" fillId="0" borderId="5" xfId="0" applyNumberFormat="1" applyFont="1" applyBorder="1" applyAlignment="1">
      <alignment horizontal="left"/>
    </xf>
    <xf numFmtId="0" fontId="14" fillId="0" borderId="38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3" fillId="0" borderId="3" xfId="0" applyFont="1" applyBorder="1" applyAlignment="1">
      <alignment horizontal="left"/>
    </xf>
    <xf numFmtId="0" fontId="13" fillId="0" borderId="10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5"/>
  <sheetViews>
    <sheetView tabSelected="1" view="pageBreakPreview" zoomScale="70" zoomScaleNormal="55" zoomScaleSheetLayoutView="70" zoomScalePageLayoutView="70" workbookViewId="0">
      <selection activeCell="A24" sqref="A24:J25"/>
    </sheetView>
  </sheetViews>
  <sheetFormatPr defaultRowHeight="13.2"/>
  <cols>
    <col min="1" max="1" width="77" customWidth="1"/>
    <col min="2" max="2" width="19.88671875" customWidth="1"/>
    <col min="3" max="3" width="18.5546875" customWidth="1"/>
    <col min="4" max="4" width="21.5546875" customWidth="1"/>
    <col min="5" max="5" width="20.88671875" customWidth="1"/>
    <col min="6" max="6" width="19.44140625" customWidth="1"/>
    <col min="7" max="7" width="21.109375" customWidth="1"/>
    <col min="8" max="8" width="21" customWidth="1"/>
    <col min="9" max="9" width="20.5546875" customWidth="1"/>
    <col min="10" max="11" width="21" customWidth="1"/>
  </cols>
  <sheetData>
    <row r="1" spans="1:11" ht="25.2">
      <c r="A1" s="102"/>
      <c r="B1" s="98"/>
      <c r="C1" s="98"/>
      <c r="D1" s="98"/>
      <c r="E1" s="98"/>
      <c r="F1" s="98"/>
      <c r="G1" s="98"/>
      <c r="H1" s="158" t="s">
        <v>12</v>
      </c>
      <c r="I1" s="158"/>
      <c r="J1" s="158"/>
    </row>
    <row r="2" spans="1:11" ht="25.2">
      <c r="A2" s="102"/>
      <c r="B2" s="98"/>
      <c r="C2" s="98"/>
      <c r="D2" s="98"/>
      <c r="E2" s="98"/>
      <c r="F2" s="98"/>
      <c r="G2" s="98"/>
      <c r="H2" s="158" t="s">
        <v>3</v>
      </c>
      <c r="I2" s="158"/>
      <c r="J2" s="158"/>
    </row>
    <row r="3" spans="1:11" ht="25.2">
      <c r="A3" s="98"/>
      <c r="B3" s="98"/>
      <c r="C3" s="98"/>
      <c r="D3" s="98"/>
      <c r="E3" s="98"/>
      <c r="F3" s="98"/>
      <c r="G3" s="98"/>
      <c r="H3" s="158" t="s">
        <v>4</v>
      </c>
      <c r="I3" s="158"/>
      <c r="J3" s="158"/>
    </row>
    <row r="4" spans="1:11" ht="25.2">
      <c r="A4" s="102"/>
      <c r="B4" s="98"/>
      <c r="C4" s="98"/>
      <c r="D4" s="98"/>
      <c r="E4" s="98"/>
      <c r="F4" s="98"/>
      <c r="G4" s="98"/>
      <c r="H4" s="158" t="s">
        <v>259</v>
      </c>
      <c r="I4" s="158"/>
      <c r="J4" s="158"/>
    </row>
    <row r="5" spans="1:11" ht="25.8" thickBot="1">
      <c r="A5" s="102"/>
      <c r="B5" s="98"/>
      <c r="C5" s="98"/>
      <c r="D5" s="98"/>
      <c r="E5" s="98"/>
      <c r="F5" s="98"/>
      <c r="G5" s="98"/>
      <c r="H5" s="98"/>
      <c r="I5" s="98"/>
      <c r="J5" s="98"/>
      <c r="K5" s="4"/>
    </row>
    <row r="6" spans="1:11" ht="25.8" thickBot="1">
      <c r="A6" s="98"/>
      <c r="B6" s="98"/>
      <c r="C6" s="98"/>
      <c r="D6" s="98"/>
      <c r="E6" s="98"/>
      <c r="F6" s="98"/>
      <c r="G6" s="98"/>
      <c r="H6" s="98"/>
      <c r="I6" s="42" t="s">
        <v>117</v>
      </c>
      <c r="J6" s="43" t="s">
        <v>1</v>
      </c>
      <c r="K6" s="4"/>
    </row>
    <row r="7" spans="1:11" ht="25.8" thickBot="1">
      <c r="A7" s="98"/>
      <c r="B7" s="98"/>
      <c r="C7" s="98"/>
      <c r="D7" s="98"/>
      <c r="E7" s="98"/>
      <c r="F7" s="98"/>
      <c r="G7" s="98"/>
      <c r="H7" s="98"/>
      <c r="I7" s="42" t="s">
        <v>118</v>
      </c>
      <c r="J7" s="42"/>
      <c r="K7" s="4"/>
    </row>
    <row r="8" spans="1:11" ht="25.8" thickBot="1">
      <c r="A8" s="98"/>
      <c r="B8" s="98"/>
      <c r="C8" s="98"/>
      <c r="D8" s="98"/>
      <c r="E8" s="98"/>
      <c r="F8" s="98"/>
      <c r="G8" s="98"/>
      <c r="H8" s="98"/>
      <c r="I8" s="159" t="s">
        <v>119</v>
      </c>
      <c r="J8" s="160"/>
      <c r="K8" s="4"/>
    </row>
    <row r="9" spans="1:11" ht="25.8" thickBot="1">
      <c r="A9" s="98"/>
      <c r="B9" s="98"/>
      <c r="C9" s="98"/>
      <c r="D9" s="98"/>
      <c r="E9" s="98"/>
      <c r="F9" s="98"/>
      <c r="G9" s="98"/>
      <c r="H9" s="98"/>
      <c r="I9" s="98"/>
      <c r="J9" s="98"/>
      <c r="K9" s="4"/>
    </row>
    <row r="10" spans="1:11" ht="25.2">
      <c r="A10" s="44" t="s">
        <v>13</v>
      </c>
      <c r="B10" s="163">
        <v>2025</v>
      </c>
      <c r="C10" s="164"/>
      <c r="D10" s="164"/>
      <c r="E10" s="164"/>
      <c r="F10" s="164"/>
      <c r="G10" s="164"/>
      <c r="H10" s="165"/>
      <c r="I10" s="161" t="s">
        <v>198</v>
      </c>
      <c r="J10" s="162"/>
    </row>
    <row r="11" spans="1:11" ht="25.2">
      <c r="A11" s="45" t="s">
        <v>120</v>
      </c>
      <c r="B11" s="134" t="s">
        <v>247</v>
      </c>
      <c r="C11" s="135"/>
      <c r="D11" s="135"/>
      <c r="E11" s="135"/>
      <c r="F11" s="135"/>
      <c r="G11" s="135"/>
      <c r="H11" s="136"/>
      <c r="I11" s="46" t="s">
        <v>225</v>
      </c>
      <c r="J11" s="103" t="s">
        <v>246</v>
      </c>
      <c r="K11" s="4"/>
    </row>
    <row r="12" spans="1:11" ht="25.2">
      <c r="A12" s="45" t="s">
        <v>121</v>
      </c>
      <c r="B12" s="134" t="s">
        <v>14</v>
      </c>
      <c r="C12" s="135"/>
      <c r="D12" s="135"/>
      <c r="E12" s="135"/>
      <c r="F12" s="135"/>
      <c r="G12" s="135"/>
      <c r="H12" s="136"/>
      <c r="I12" s="46" t="s">
        <v>128</v>
      </c>
      <c r="J12" s="47"/>
      <c r="K12" s="4"/>
    </row>
    <row r="13" spans="1:11" ht="25.2">
      <c r="A13" s="45" t="s">
        <v>122</v>
      </c>
      <c r="B13" s="134" t="s">
        <v>248</v>
      </c>
      <c r="C13" s="135"/>
      <c r="D13" s="135"/>
      <c r="E13" s="135"/>
      <c r="F13" s="135"/>
      <c r="G13" s="135"/>
      <c r="H13" s="136"/>
      <c r="I13" s="46" t="s">
        <v>129</v>
      </c>
      <c r="J13" s="47">
        <v>122655100</v>
      </c>
      <c r="K13" s="4"/>
    </row>
    <row r="14" spans="1:11" ht="25.2">
      <c r="A14" s="45" t="s">
        <v>123</v>
      </c>
      <c r="B14" s="134" t="s">
        <v>15</v>
      </c>
      <c r="C14" s="135"/>
      <c r="D14" s="135"/>
      <c r="E14" s="135"/>
      <c r="F14" s="135"/>
      <c r="G14" s="135"/>
      <c r="H14" s="136"/>
      <c r="I14" s="46" t="s">
        <v>130</v>
      </c>
      <c r="J14" s="47"/>
      <c r="K14" s="4"/>
    </row>
    <row r="15" spans="1:11" ht="25.2">
      <c r="A15" s="45" t="s">
        <v>124</v>
      </c>
      <c r="B15" s="134" t="s">
        <v>116</v>
      </c>
      <c r="C15" s="135"/>
      <c r="D15" s="135"/>
      <c r="E15" s="135"/>
      <c r="F15" s="135"/>
      <c r="G15" s="135"/>
      <c r="H15" s="136"/>
      <c r="I15" s="46" t="s">
        <v>131</v>
      </c>
      <c r="J15" s="47"/>
      <c r="K15" s="4"/>
    </row>
    <row r="16" spans="1:11" ht="25.2">
      <c r="A16" s="45" t="s">
        <v>125</v>
      </c>
      <c r="B16" s="134" t="s">
        <v>16</v>
      </c>
      <c r="C16" s="135"/>
      <c r="D16" s="135"/>
      <c r="E16" s="135"/>
      <c r="F16" s="135"/>
      <c r="G16" s="135"/>
      <c r="H16" s="136"/>
      <c r="I16" s="46" t="s">
        <v>132</v>
      </c>
      <c r="J16" s="47" t="s">
        <v>2</v>
      </c>
      <c r="K16" s="4"/>
    </row>
    <row r="17" spans="1:11" ht="25.2">
      <c r="A17" s="45" t="s">
        <v>17</v>
      </c>
      <c r="B17" s="134" t="s">
        <v>114</v>
      </c>
      <c r="C17" s="135"/>
      <c r="D17" s="135"/>
      <c r="E17" s="135"/>
      <c r="F17" s="135"/>
      <c r="G17" s="135"/>
      <c r="H17" s="136"/>
      <c r="I17" s="167"/>
      <c r="J17" s="168"/>
      <c r="K17" s="4"/>
    </row>
    <row r="18" spans="1:11" ht="25.2">
      <c r="A18" s="45" t="s">
        <v>126</v>
      </c>
      <c r="B18" s="134" t="s">
        <v>18</v>
      </c>
      <c r="C18" s="135"/>
      <c r="D18" s="135"/>
      <c r="E18" s="135"/>
      <c r="F18" s="135"/>
      <c r="G18" s="135"/>
      <c r="H18" s="136"/>
      <c r="I18" s="167"/>
      <c r="J18" s="168"/>
      <c r="K18" s="4"/>
    </row>
    <row r="19" spans="1:11" ht="25.2">
      <c r="A19" s="45" t="s">
        <v>127</v>
      </c>
      <c r="B19" s="173">
        <v>113</v>
      </c>
      <c r="C19" s="174"/>
      <c r="D19" s="174"/>
      <c r="E19" s="174"/>
      <c r="F19" s="174"/>
      <c r="G19" s="174"/>
      <c r="H19" s="175"/>
      <c r="I19" s="176" t="s">
        <v>224</v>
      </c>
      <c r="J19" s="177"/>
      <c r="K19" s="177"/>
    </row>
    <row r="20" spans="1:11" ht="25.2">
      <c r="A20" s="45" t="s">
        <v>19</v>
      </c>
      <c r="B20" s="134" t="s">
        <v>249</v>
      </c>
      <c r="C20" s="135"/>
      <c r="D20" s="135"/>
      <c r="E20" s="135"/>
      <c r="F20" s="135"/>
      <c r="G20" s="135"/>
      <c r="H20" s="136"/>
      <c r="I20" s="178" t="s">
        <v>222</v>
      </c>
      <c r="J20" s="179"/>
      <c r="K20" s="50"/>
    </row>
    <row r="21" spans="1:11" ht="25.2">
      <c r="A21" s="48" t="s">
        <v>223</v>
      </c>
      <c r="B21" s="134" t="s">
        <v>226</v>
      </c>
      <c r="C21" s="135"/>
      <c r="D21" s="135"/>
      <c r="E21" s="135"/>
      <c r="F21" s="135"/>
      <c r="G21" s="135"/>
      <c r="H21" s="135"/>
      <c r="I21" s="135"/>
      <c r="J21" s="166"/>
    </row>
    <row r="22" spans="1:11" ht="25.8" thickBot="1">
      <c r="A22" s="49" t="s">
        <v>250</v>
      </c>
      <c r="B22" s="170" t="s">
        <v>251</v>
      </c>
      <c r="C22" s="171"/>
      <c r="D22" s="171"/>
      <c r="E22" s="171"/>
      <c r="F22" s="171"/>
      <c r="G22" s="171"/>
      <c r="H22" s="171"/>
      <c r="I22" s="171"/>
      <c r="J22" s="172"/>
    </row>
    <row r="23" spans="1:11" s="97" customFormat="1" ht="25.2">
      <c r="A23" s="104"/>
      <c r="B23" s="105"/>
      <c r="C23" s="105"/>
      <c r="D23" s="105"/>
      <c r="E23" s="105"/>
      <c r="F23" s="105"/>
      <c r="G23" s="105"/>
      <c r="H23" s="105"/>
      <c r="I23" s="105"/>
      <c r="J23" s="105"/>
    </row>
    <row r="24" spans="1:11" ht="24.6">
      <c r="A24" s="150" t="s">
        <v>113</v>
      </c>
      <c r="B24" s="151"/>
      <c r="C24" s="151"/>
      <c r="D24" s="151"/>
      <c r="E24" s="151"/>
      <c r="F24" s="151"/>
      <c r="G24" s="151"/>
      <c r="H24" s="151"/>
      <c r="I24" s="151"/>
      <c r="J24" s="151"/>
    </row>
    <row r="25" spans="1:11" s="97" customFormat="1" ht="24.6">
      <c r="A25" s="150" t="s">
        <v>245</v>
      </c>
      <c r="B25" s="151"/>
      <c r="C25" s="151"/>
      <c r="D25" s="151"/>
      <c r="E25" s="151"/>
      <c r="F25" s="151"/>
      <c r="G25" s="151"/>
      <c r="H25" s="151"/>
      <c r="I25" s="151"/>
      <c r="J25" s="151"/>
    </row>
    <row r="26" spans="1:11" ht="21.6" customHeight="1" thickBot="1"/>
    <row r="27" spans="1:11" ht="21">
      <c r="A27" s="140" t="s">
        <v>203</v>
      </c>
      <c r="B27" s="145" t="s">
        <v>204</v>
      </c>
      <c r="C27" s="145" t="s">
        <v>227</v>
      </c>
      <c r="D27" s="145"/>
      <c r="E27" s="145"/>
      <c r="F27" s="145"/>
      <c r="G27" s="145" t="s">
        <v>205</v>
      </c>
      <c r="H27" s="145"/>
      <c r="I27" s="145"/>
      <c r="J27" s="146"/>
    </row>
    <row r="28" spans="1:11" ht="18" customHeight="1">
      <c r="A28" s="141"/>
      <c r="B28" s="169"/>
      <c r="C28" s="27" t="s">
        <v>206</v>
      </c>
      <c r="D28" s="27" t="s">
        <v>207</v>
      </c>
      <c r="E28" s="106" t="s">
        <v>208</v>
      </c>
      <c r="F28" s="29" t="s">
        <v>209</v>
      </c>
      <c r="G28" s="27" t="s">
        <v>206</v>
      </c>
      <c r="H28" s="27" t="s">
        <v>207</v>
      </c>
      <c r="I28" s="29" t="s">
        <v>208</v>
      </c>
      <c r="J28" s="30" t="s">
        <v>209</v>
      </c>
      <c r="K28" s="24" t="s">
        <v>5</v>
      </c>
    </row>
    <row r="29" spans="1:11" ht="21">
      <c r="A29" s="31" t="s">
        <v>210</v>
      </c>
      <c r="B29" s="28" t="s">
        <v>211</v>
      </c>
      <c r="C29" s="27" t="s">
        <v>212</v>
      </c>
      <c r="D29" s="27" t="s">
        <v>213</v>
      </c>
      <c r="E29" s="27" t="s">
        <v>214</v>
      </c>
      <c r="F29" s="28" t="s">
        <v>215</v>
      </c>
      <c r="G29" s="27" t="s">
        <v>216</v>
      </c>
      <c r="H29" s="28" t="s">
        <v>217</v>
      </c>
      <c r="I29" s="27" t="s">
        <v>218</v>
      </c>
      <c r="J29" s="32" t="s">
        <v>219</v>
      </c>
      <c r="K29" s="7" t="s">
        <v>0</v>
      </c>
    </row>
    <row r="30" spans="1:11" ht="21">
      <c r="A30" s="152" t="s">
        <v>133</v>
      </c>
      <c r="B30" s="153"/>
      <c r="C30" s="153"/>
      <c r="D30" s="153"/>
      <c r="E30" s="153"/>
      <c r="F30" s="153"/>
      <c r="G30" s="153"/>
      <c r="H30" s="153"/>
      <c r="I30" s="153"/>
      <c r="J30" s="154"/>
    </row>
    <row r="31" spans="1:11" ht="21">
      <c r="A31" s="155" t="s">
        <v>134</v>
      </c>
      <c r="B31" s="156"/>
      <c r="C31" s="156"/>
      <c r="D31" s="156"/>
      <c r="E31" s="156"/>
      <c r="F31" s="156"/>
      <c r="G31" s="156"/>
      <c r="H31" s="156"/>
      <c r="I31" s="156"/>
      <c r="J31" s="157"/>
    </row>
    <row r="32" spans="1:11" ht="43.95" customHeight="1">
      <c r="A32" s="107" t="s">
        <v>254</v>
      </c>
      <c r="B32" s="112" t="s">
        <v>135</v>
      </c>
      <c r="C32" s="60">
        <f>C33+C34</f>
        <v>4062.89</v>
      </c>
      <c r="D32" s="60">
        <f>D33+D34</f>
        <v>3608.7840000000001</v>
      </c>
      <c r="E32" s="61">
        <f t="shared" ref="E32" si="0">E33+E34</f>
        <v>-454.1</v>
      </c>
      <c r="F32" s="36">
        <f>D32*100/C32</f>
        <v>88.8</v>
      </c>
      <c r="G32" s="60">
        <f>G33+G34</f>
        <v>4062.89</v>
      </c>
      <c r="H32" s="60">
        <f>H33+H34</f>
        <v>3608.7840000000001</v>
      </c>
      <c r="I32" s="61">
        <f>H32-G32</f>
        <v>-454.1</v>
      </c>
      <c r="J32" s="37">
        <f>H32*100/G32</f>
        <v>88.8</v>
      </c>
      <c r="K32" s="9">
        <f>K33+K35+K39+K34</f>
        <v>8886.2000000000007</v>
      </c>
    </row>
    <row r="33" spans="1:11" ht="21">
      <c r="A33" s="108" t="s">
        <v>199</v>
      </c>
      <c r="B33" s="38" t="s">
        <v>231</v>
      </c>
      <c r="C33" s="35">
        <v>3919.7710000000002</v>
      </c>
      <c r="D33" s="33">
        <v>3519.48</v>
      </c>
      <c r="E33" s="36">
        <f t="shared" ref="E33:E53" si="1">D33-C33</f>
        <v>-400.3</v>
      </c>
      <c r="F33" s="36">
        <f t="shared" ref="F33:F40" si="2">D33*100/C33</f>
        <v>89.8</v>
      </c>
      <c r="G33" s="35">
        <v>3919.7710000000002</v>
      </c>
      <c r="H33" s="35">
        <v>3519.48</v>
      </c>
      <c r="I33" s="36">
        <f t="shared" ref="I33:I38" si="3">H33-G33</f>
        <v>-400.3</v>
      </c>
      <c r="J33" s="37">
        <f t="shared" ref="J33:J41" si="4">H33*100/G33</f>
        <v>89.8</v>
      </c>
      <c r="K33" s="10">
        <v>8638.1</v>
      </c>
    </row>
    <row r="34" spans="1:11" ht="21">
      <c r="A34" s="108" t="s">
        <v>25</v>
      </c>
      <c r="B34" s="38" t="s">
        <v>232</v>
      </c>
      <c r="C34" s="35">
        <v>143.119</v>
      </c>
      <c r="D34" s="34">
        <v>89.304000000000002</v>
      </c>
      <c r="E34" s="36">
        <f t="shared" si="1"/>
        <v>-53.8</v>
      </c>
      <c r="F34" s="36">
        <f t="shared" si="2"/>
        <v>62.4</v>
      </c>
      <c r="G34" s="35">
        <v>143.119</v>
      </c>
      <c r="H34" s="38">
        <v>89.304000000000002</v>
      </c>
      <c r="I34" s="36">
        <f t="shared" si="3"/>
        <v>-53.8</v>
      </c>
      <c r="J34" s="37">
        <f t="shared" si="4"/>
        <v>62.4</v>
      </c>
      <c r="K34" s="10">
        <v>130.80000000000001</v>
      </c>
    </row>
    <row r="35" spans="1:11" ht="25.5" customHeight="1">
      <c r="A35" s="109" t="s">
        <v>244</v>
      </c>
      <c r="B35" s="112">
        <v>1020</v>
      </c>
      <c r="C35" s="60">
        <f>C39+C40+C41+C42</f>
        <v>1402.701</v>
      </c>
      <c r="D35" s="60">
        <f>D39+D40+D41+D42</f>
        <v>807.87300000000005</v>
      </c>
      <c r="E35" s="61">
        <f t="shared" si="1"/>
        <v>-594.79999999999995</v>
      </c>
      <c r="F35" s="36">
        <f t="shared" si="2"/>
        <v>57.6</v>
      </c>
      <c r="G35" s="60">
        <f>G39+G40+G41+G42</f>
        <v>1402.701</v>
      </c>
      <c r="H35" s="60">
        <f>H39+H40+H41+H42</f>
        <v>807.87300000000005</v>
      </c>
      <c r="I35" s="61">
        <f t="shared" si="3"/>
        <v>-594.79999999999995</v>
      </c>
      <c r="J35" s="37">
        <f t="shared" si="4"/>
        <v>57.6</v>
      </c>
      <c r="K35" s="13">
        <v>21.5</v>
      </c>
    </row>
    <row r="36" spans="1:11" ht="0.75" hidden="1" customHeight="1">
      <c r="A36" s="107" t="s">
        <v>241</v>
      </c>
      <c r="B36" s="38">
        <v>1020</v>
      </c>
      <c r="C36" s="60">
        <v>2426.8310000000001</v>
      </c>
      <c r="D36" s="60">
        <v>2315.261</v>
      </c>
      <c r="E36" s="60">
        <f t="shared" si="1"/>
        <v>-111.57</v>
      </c>
      <c r="F36" s="36">
        <f t="shared" si="2"/>
        <v>95.4</v>
      </c>
      <c r="G36" s="60">
        <v>2426.8310000000001</v>
      </c>
      <c r="H36" s="60">
        <v>2315.261</v>
      </c>
      <c r="I36" s="61">
        <f t="shared" si="3"/>
        <v>-111.6</v>
      </c>
      <c r="J36" s="37">
        <f t="shared" si="4"/>
        <v>95.4</v>
      </c>
      <c r="K36" s="13"/>
    </row>
    <row r="37" spans="1:11" ht="2.25" hidden="1" customHeight="1">
      <c r="A37" s="107" t="s">
        <v>242</v>
      </c>
      <c r="B37" s="38">
        <v>1020</v>
      </c>
      <c r="C37" s="60">
        <v>1500</v>
      </c>
      <c r="D37" s="60">
        <v>1499.962</v>
      </c>
      <c r="E37" s="60">
        <f t="shared" si="1"/>
        <v>-3.7999999999999999E-2</v>
      </c>
      <c r="F37" s="35">
        <f t="shared" si="2"/>
        <v>99.997</v>
      </c>
      <c r="G37" s="60">
        <v>1500</v>
      </c>
      <c r="H37" s="60">
        <v>1499.962</v>
      </c>
      <c r="I37" s="60">
        <f t="shared" si="3"/>
        <v>-3.7999999999999999E-2</v>
      </c>
      <c r="J37" s="37">
        <f t="shared" si="4"/>
        <v>100</v>
      </c>
      <c r="K37" s="13"/>
    </row>
    <row r="38" spans="1:11" ht="0.75" hidden="1" customHeight="1">
      <c r="A38" s="107" t="s">
        <v>243</v>
      </c>
      <c r="B38" s="38">
        <v>1020</v>
      </c>
      <c r="C38" s="60">
        <v>541</v>
      </c>
      <c r="D38" s="60">
        <v>529.43799999999999</v>
      </c>
      <c r="E38" s="60">
        <f t="shared" si="1"/>
        <v>-11.561999999999999</v>
      </c>
      <c r="F38" s="36">
        <f t="shared" si="2"/>
        <v>97.9</v>
      </c>
      <c r="G38" s="60">
        <v>541</v>
      </c>
      <c r="H38" s="60">
        <v>529.43799999999999</v>
      </c>
      <c r="I38" s="61">
        <f t="shared" si="3"/>
        <v>-11.6</v>
      </c>
      <c r="J38" s="37">
        <f t="shared" si="4"/>
        <v>97.9</v>
      </c>
      <c r="K38" s="13"/>
    </row>
    <row r="39" spans="1:11" ht="21">
      <c r="A39" s="107" t="s">
        <v>26</v>
      </c>
      <c r="B39" s="38">
        <v>1021</v>
      </c>
      <c r="C39" s="35">
        <v>610.49800000000005</v>
      </c>
      <c r="D39" s="35">
        <v>705.18499999999995</v>
      </c>
      <c r="E39" s="36">
        <f>D39-C39</f>
        <v>94.7</v>
      </c>
      <c r="F39" s="36">
        <f t="shared" si="2"/>
        <v>115.5</v>
      </c>
      <c r="G39" s="35">
        <v>610.49800000000005</v>
      </c>
      <c r="H39" s="35">
        <v>705.18499999999995</v>
      </c>
      <c r="I39" s="36">
        <f>H39-G39</f>
        <v>94.7</v>
      </c>
      <c r="J39" s="37">
        <f t="shared" si="4"/>
        <v>115.5</v>
      </c>
      <c r="K39" s="10">
        <v>95.8</v>
      </c>
    </row>
    <row r="40" spans="1:11" ht="19.95" customHeight="1">
      <c r="A40" s="107" t="s">
        <v>235</v>
      </c>
      <c r="B40" s="38">
        <v>1022</v>
      </c>
      <c r="C40" s="35">
        <v>442.20299999999997</v>
      </c>
      <c r="D40" s="35">
        <v>102.688</v>
      </c>
      <c r="E40" s="36">
        <f t="shared" si="1"/>
        <v>-339.5</v>
      </c>
      <c r="F40" s="36">
        <f t="shared" si="2"/>
        <v>23.2</v>
      </c>
      <c r="G40" s="35">
        <v>442.20299999999997</v>
      </c>
      <c r="H40" s="35">
        <v>102.688</v>
      </c>
      <c r="I40" s="36">
        <f t="shared" ref="I40:I53" si="5">H40-G40</f>
        <v>-339.5</v>
      </c>
      <c r="J40" s="37">
        <f t="shared" si="4"/>
        <v>23.2</v>
      </c>
      <c r="K40" s="9">
        <f>K45+K46+K47</f>
        <v>2564.6999999999998</v>
      </c>
    </row>
    <row r="41" spans="1:11" ht="21" customHeight="1">
      <c r="A41" s="107" t="s">
        <v>27</v>
      </c>
      <c r="B41" s="38">
        <v>1023</v>
      </c>
      <c r="C41" s="36">
        <v>350</v>
      </c>
      <c r="D41" s="36">
        <v>0</v>
      </c>
      <c r="E41" s="36">
        <f t="shared" si="1"/>
        <v>-350</v>
      </c>
      <c r="F41" s="36">
        <f>D41*100/C41</f>
        <v>0</v>
      </c>
      <c r="G41" s="36">
        <v>350</v>
      </c>
      <c r="H41" s="36">
        <v>0</v>
      </c>
      <c r="I41" s="36">
        <f t="shared" si="5"/>
        <v>-350</v>
      </c>
      <c r="J41" s="37">
        <f t="shared" si="4"/>
        <v>0</v>
      </c>
      <c r="K41" s="13">
        <v>2437.9</v>
      </c>
    </row>
    <row r="42" spans="1:11" ht="21" customHeight="1">
      <c r="A42" s="107" t="s">
        <v>200</v>
      </c>
      <c r="B42" s="38">
        <v>1024</v>
      </c>
      <c r="C42" s="36">
        <v>0</v>
      </c>
      <c r="D42" s="36">
        <v>0</v>
      </c>
      <c r="E42" s="36">
        <f t="shared" si="1"/>
        <v>0</v>
      </c>
      <c r="F42" s="36">
        <v>0</v>
      </c>
      <c r="G42" s="36">
        <v>0</v>
      </c>
      <c r="H42" s="36">
        <v>0</v>
      </c>
      <c r="I42" s="36">
        <f t="shared" si="5"/>
        <v>0</v>
      </c>
      <c r="J42" s="37">
        <v>0</v>
      </c>
      <c r="K42" s="13">
        <v>96.9</v>
      </c>
    </row>
    <row r="43" spans="1:11" ht="56.25" hidden="1" customHeight="1">
      <c r="A43" s="109" t="s">
        <v>201</v>
      </c>
      <c r="B43" s="38">
        <v>1030</v>
      </c>
      <c r="C43" s="61">
        <f>C44+C45+C46</f>
        <v>0</v>
      </c>
      <c r="D43" s="61">
        <v>0</v>
      </c>
      <c r="E43" s="61">
        <f t="shared" si="1"/>
        <v>0</v>
      </c>
      <c r="F43" s="61">
        <v>0</v>
      </c>
      <c r="G43" s="61">
        <f>G44+G45+G46</f>
        <v>0</v>
      </c>
      <c r="H43" s="61">
        <v>0</v>
      </c>
      <c r="I43" s="61">
        <f t="shared" si="5"/>
        <v>0</v>
      </c>
      <c r="J43" s="62">
        <v>0</v>
      </c>
      <c r="K43" s="13"/>
    </row>
    <row r="44" spans="1:11" ht="21" customHeight="1">
      <c r="A44" s="107" t="s">
        <v>26</v>
      </c>
      <c r="B44" s="38">
        <v>1031</v>
      </c>
      <c r="C44" s="36">
        <v>0</v>
      </c>
      <c r="D44" s="36">
        <v>0</v>
      </c>
      <c r="E44" s="36">
        <f t="shared" si="1"/>
        <v>0</v>
      </c>
      <c r="F44" s="36">
        <v>0</v>
      </c>
      <c r="G44" s="36">
        <v>0</v>
      </c>
      <c r="H44" s="36">
        <v>0</v>
      </c>
      <c r="I44" s="36">
        <f t="shared" si="5"/>
        <v>0</v>
      </c>
      <c r="J44" s="37">
        <v>0</v>
      </c>
      <c r="K44" s="13">
        <v>29.9</v>
      </c>
    </row>
    <row r="45" spans="1:11" ht="21">
      <c r="A45" s="107" t="s">
        <v>235</v>
      </c>
      <c r="B45" s="38">
        <v>1032</v>
      </c>
      <c r="C45" s="36">
        <v>0</v>
      </c>
      <c r="D45" s="36">
        <v>0</v>
      </c>
      <c r="E45" s="36">
        <f t="shared" si="1"/>
        <v>0</v>
      </c>
      <c r="F45" s="36">
        <v>0</v>
      </c>
      <c r="G45" s="36">
        <v>0</v>
      </c>
      <c r="H45" s="36">
        <v>0</v>
      </c>
      <c r="I45" s="36">
        <f t="shared" si="5"/>
        <v>0</v>
      </c>
      <c r="J45" s="37">
        <v>0</v>
      </c>
      <c r="K45" s="11">
        <v>2099.6999999999998</v>
      </c>
    </row>
    <row r="46" spans="1:11" ht="21">
      <c r="A46" s="107" t="s">
        <v>27</v>
      </c>
      <c r="B46" s="38">
        <v>1033</v>
      </c>
      <c r="C46" s="36">
        <v>0</v>
      </c>
      <c r="D46" s="36">
        <v>0</v>
      </c>
      <c r="E46" s="36">
        <f t="shared" si="1"/>
        <v>0</v>
      </c>
      <c r="F46" s="36">
        <v>0</v>
      </c>
      <c r="G46" s="36">
        <v>0</v>
      </c>
      <c r="H46" s="36">
        <v>0</v>
      </c>
      <c r="I46" s="36">
        <f t="shared" si="5"/>
        <v>0</v>
      </c>
      <c r="J46" s="37">
        <v>0</v>
      </c>
      <c r="K46" s="11">
        <v>288.60000000000002</v>
      </c>
    </row>
    <row r="47" spans="1:11" ht="20.399999999999999">
      <c r="A47" s="110" t="s">
        <v>136</v>
      </c>
      <c r="B47" s="112" t="s">
        <v>29</v>
      </c>
      <c r="C47" s="61">
        <f>C48+C49+C50+C51+C53</f>
        <v>0</v>
      </c>
      <c r="D47" s="61">
        <f>SUM(D49:D53)</f>
        <v>0</v>
      </c>
      <c r="E47" s="61">
        <f t="shared" si="1"/>
        <v>0</v>
      </c>
      <c r="F47" s="61">
        <v>0</v>
      </c>
      <c r="G47" s="61">
        <f>G48+G49+G50+G51+G53</f>
        <v>0</v>
      </c>
      <c r="H47" s="61">
        <f>SUM(H49:H53)</f>
        <v>0</v>
      </c>
      <c r="I47" s="61">
        <f t="shared" si="5"/>
        <v>0</v>
      </c>
      <c r="J47" s="62">
        <v>0</v>
      </c>
      <c r="K47" s="11">
        <v>176.4</v>
      </c>
    </row>
    <row r="48" spans="1:11" ht="21">
      <c r="A48" s="119" t="s">
        <v>109</v>
      </c>
      <c r="B48" s="38" t="s">
        <v>30</v>
      </c>
      <c r="C48" s="36">
        <v>0</v>
      </c>
      <c r="D48" s="36">
        <v>0</v>
      </c>
      <c r="E48" s="36">
        <f t="shared" si="1"/>
        <v>0</v>
      </c>
      <c r="F48" s="36">
        <v>0</v>
      </c>
      <c r="G48" s="36">
        <v>0</v>
      </c>
      <c r="H48" s="36">
        <v>0</v>
      </c>
      <c r="I48" s="36">
        <f t="shared" si="5"/>
        <v>0</v>
      </c>
      <c r="J48" s="37">
        <v>0</v>
      </c>
      <c r="K48" s="9">
        <f>SUM(K50:K53)</f>
        <v>11.4</v>
      </c>
    </row>
    <row r="49" spans="1:11" ht="22.8" customHeight="1">
      <c r="A49" s="119" t="s">
        <v>202</v>
      </c>
      <c r="B49" s="38" t="s">
        <v>31</v>
      </c>
      <c r="C49" s="36">
        <v>0</v>
      </c>
      <c r="D49" s="36">
        <v>0</v>
      </c>
      <c r="E49" s="36">
        <f t="shared" si="1"/>
        <v>0</v>
      </c>
      <c r="F49" s="36">
        <v>0</v>
      </c>
      <c r="G49" s="36">
        <v>0</v>
      </c>
      <c r="H49" s="36">
        <v>0</v>
      </c>
      <c r="I49" s="36">
        <f t="shared" si="5"/>
        <v>0</v>
      </c>
      <c r="J49" s="37">
        <v>0</v>
      </c>
      <c r="K49" s="10"/>
    </row>
    <row r="50" spans="1:11" ht="23.4" customHeight="1">
      <c r="A50" s="119" t="s">
        <v>28</v>
      </c>
      <c r="B50" s="38" t="s">
        <v>233</v>
      </c>
      <c r="C50" s="36">
        <v>0</v>
      </c>
      <c r="D50" s="36">
        <v>0</v>
      </c>
      <c r="E50" s="36">
        <f t="shared" si="1"/>
        <v>0</v>
      </c>
      <c r="F50" s="36">
        <v>0</v>
      </c>
      <c r="G50" s="36">
        <v>0</v>
      </c>
      <c r="H50" s="36">
        <v>0</v>
      </c>
      <c r="I50" s="36">
        <f t="shared" si="5"/>
        <v>0</v>
      </c>
      <c r="J50" s="37">
        <v>0</v>
      </c>
      <c r="K50" s="10">
        <v>2.5</v>
      </c>
    </row>
    <row r="51" spans="1:11" ht="21">
      <c r="A51" s="119" t="s">
        <v>20</v>
      </c>
      <c r="B51" s="38" t="s">
        <v>234</v>
      </c>
      <c r="C51" s="36">
        <v>0</v>
      </c>
      <c r="D51" s="36">
        <v>0</v>
      </c>
      <c r="E51" s="36">
        <f t="shared" si="1"/>
        <v>0</v>
      </c>
      <c r="F51" s="36">
        <v>0</v>
      </c>
      <c r="G51" s="36">
        <v>0</v>
      </c>
      <c r="H51" s="36">
        <v>0</v>
      </c>
      <c r="I51" s="36">
        <f t="shared" si="5"/>
        <v>0</v>
      </c>
      <c r="J51" s="37">
        <v>0</v>
      </c>
      <c r="K51" s="10"/>
    </row>
    <row r="52" spans="1:11" ht="21">
      <c r="A52" s="119" t="s">
        <v>21</v>
      </c>
      <c r="B52" s="38">
        <v>1045</v>
      </c>
      <c r="C52" s="63">
        <v>0</v>
      </c>
      <c r="D52" s="63">
        <v>0</v>
      </c>
      <c r="E52" s="36">
        <f t="shared" si="1"/>
        <v>0</v>
      </c>
      <c r="F52" s="36">
        <v>0</v>
      </c>
      <c r="G52" s="63">
        <v>0</v>
      </c>
      <c r="H52" s="63">
        <v>0</v>
      </c>
      <c r="I52" s="63">
        <f t="shared" si="5"/>
        <v>0</v>
      </c>
      <c r="J52" s="64">
        <v>0</v>
      </c>
      <c r="K52" s="10">
        <v>0.4</v>
      </c>
    </row>
    <row r="53" spans="1:11" ht="24" customHeight="1" thickBot="1">
      <c r="A53" s="120" t="s">
        <v>108</v>
      </c>
      <c r="B53" s="113">
        <v>1046</v>
      </c>
      <c r="C53" s="66">
        <v>0</v>
      </c>
      <c r="D53" s="66">
        <v>0</v>
      </c>
      <c r="E53" s="66">
        <f t="shared" si="1"/>
        <v>0</v>
      </c>
      <c r="F53" s="66">
        <v>0</v>
      </c>
      <c r="G53" s="66">
        <v>0</v>
      </c>
      <c r="H53" s="66">
        <v>0</v>
      </c>
      <c r="I53" s="66">
        <f t="shared" si="5"/>
        <v>0</v>
      </c>
      <c r="J53" s="67">
        <v>0</v>
      </c>
      <c r="K53" s="10">
        <v>8.5</v>
      </c>
    </row>
    <row r="54" spans="1:11" ht="21">
      <c r="A54" s="68"/>
      <c r="B54" s="69"/>
      <c r="C54" s="70"/>
      <c r="D54" s="70"/>
      <c r="E54" s="70"/>
      <c r="F54" s="71"/>
      <c r="G54" s="70"/>
      <c r="H54" s="70"/>
      <c r="I54" s="70"/>
      <c r="J54" s="72"/>
      <c r="K54" s="3"/>
    </row>
    <row r="55" spans="1:11" ht="21">
      <c r="A55" s="127" t="s">
        <v>174</v>
      </c>
      <c r="B55" s="128"/>
      <c r="C55" s="128"/>
      <c r="D55" s="128"/>
      <c r="E55" s="128"/>
      <c r="F55" s="128"/>
      <c r="G55" s="128"/>
      <c r="H55" s="128"/>
      <c r="I55" s="128"/>
      <c r="J55" s="129"/>
    </row>
    <row r="56" spans="1:11" ht="21">
      <c r="A56" s="111" t="s">
        <v>175</v>
      </c>
      <c r="B56" s="38" t="s">
        <v>32</v>
      </c>
      <c r="C56" s="35">
        <v>3076.922</v>
      </c>
      <c r="D56" s="35">
        <v>2566.9850000000001</v>
      </c>
      <c r="E56" s="35">
        <f t="shared" ref="E56:E68" si="6">D56-C56</f>
        <v>-509.93700000000001</v>
      </c>
      <c r="F56" s="36">
        <f t="shared" ref="F56:F66" si="7">D56*100/C56</f>
        <v>83.4</v>
      </c>
      <c r="G56" s="35">
        <v>3076.922</v>
      </c>
      <c r="H56" s="35">
        <v>2566.9850000000001</v>
      </c>
      <c r="I56" s="36">
        <f t="shared" ref="I56:I63" si="8">H56-G56</f>
        <v>-509.9</v>
      </c>
      <c r="J56" s="37">
        <f t="shared" ref="J56:J62" si="9">H56*100/G56</f>
        <v>83.4</v>
      </c>
      <c r="K56" s="23">
        <v>7069.7</v>
      </c>
    </row>
    <row r="57" spans="1:11" ht="21">
      <c r="A57" s="111" t="s">
        <v>176</v>
      </c>
      <c r="B57" s="38" t="s">
        <v>33</v>
      </c>
      <c r="C57" s="35">
        <v>867.85</v>
      </c>
      <c r="D57" s="35">
        <v>572.20699999999999</v>
      </c>
      <c r="E57" s="35">
        <f t="shared" si="6"/>
        <v>-295.64299999999997</v>
      </c>
      <c r="F57" s="36">
        <f t="shared" si="7"/>
        <v>65.900000000000006</v>
      </c>
      <c r="G57" s="35">
        <v>867.85</v>
      </c>
      <c r="H57" s="35">
        <v>572.20699999999999</v>
      </c>
      <c r="I57" s="36">
        <f t="shared" si="8"/>
        <v>-295.60000000000002</v>
      </c>
      <c r="J57" s="37">
        <f t="shared" si="9"/>
        <v>65.900000000000006</v>
      </c>
      <c r="K57" s="23">
        <v>1513.6</v>
      </c>
    </row>
    <row r="58" spans="1:11" ht="21">
      <c r="A58" s="111" t="s">
        <v>177</v>
      </c>
      <c r="B58" s="38" t="s">
        <v>34</v>
      </c>
      <c r="C58" s="35">
        <v>54.582000000000001</v>
      </c>
      <c r="D58" s="35">
        <v>41.122999999999998</v>
      </c>
      <c r="E58" s="35">
        <f t="shared" si="6"/>
        <v>-13.459</v>
      </c>
      <c r="F58" s="36">
        <f t="shared" si="7"/>
        <v>75.3</v>
      </c>
      <c r="G58" s="35">
        <v>54.582000000000001</v>
      </c>
      <c r="H58" s="35">
        <v>41.122999999999998</v>
      </c>
      <c r="I58" s="36">
        <f t="shared" si="8"/>
        <v>-13.5</v>
      </c>
      <c r="J58" s="37">
        <f t="shared" si="9"/>
        <v>75.3</v>
      </c>
      <c r="K58" s="23">
        <v>383.9</v>
      </c>
    </row>
    <row r="59" spans="1:11" ht="21">
      <c r="A59" s="111" t="s">
        <v>228</v>
      </c>
      <c r="B59" s="38" t="s">
        <v>35</v>
      </c>
      <c r="C59" s="35">
        <v>28.571999999999999</v>
      </c>
      <c r="D59" s="35">
        <v>124.913</v>
      </c>
      <c r="E59" s="35">
        <f>D59-C59</f>
        <v>96.340999999999994</v>
      </c>
      <c r="F59" s="36">
        <f>D59*100/C59</f>
        <v>437.2</v>
      </c>
      <c r="G59" s="35">
        <v>28.571999999999999</v>
      </c>
      <c r="H59" s="35">
        <v>124.913</v>
      </c>
      <c r="I59" s="36">
        <f t="shared" si="8"/>
        <v>96.3</v>
      </c>
      <c r="J59" s="37">
        <f t="shared" si="9"/>
        <v>437.2</v>
      </c>
      <c r="K59" s="23">
        <v>184.9</v>
      </c>
    </row>
    <row r="60" spans="1:11" ht="21">
      <c r="A60" s="111" t="s">
        <v>178</v>
      </c>
      <c r="B60" s="38" t="s">
        <v>36</v>
      </c>
      <c r="C60" s="35">
        <v>62.036000000000001</v>
      </c>
      <c r="D60" s="35">
        <v>0</v>
      </c>
      <c r="E60" s="35">
        <f>D60-C60</f>
        <v>-62.036000000000001</v>
      </c>
      <c r="F60" s="36">
        <f>D60*100/C60</f>
        <v>0</v>
      </c>
      <c r="G60" s="35">
        <v>62.036000000000001</v>
      </c>
      <c r="H60" s="35">
        <v>0</v>
      </c>
      <c r="I60" s="36">
        <f t="shared" si="8"/>
        <v>-62</v>
      </c>
      <c r="J60" s="37">
        <f t="shared" si="9"/>
        <v>0</v>
      </c>
      <c r="K60" s="23">
        <v>412.9</v>
      </c>
    </row>
    <row r="61" spans="1:11" ht="21">
      <c r="A61" s="111" t="s">
        <v>179</v>
      </c>
      <c r="B61" s="38" t="s">
        <v>37</v>
      </c>
      <c r="C61" s="73">
        <v>173.161</v>
      </c>
      <c r="D61" s="73">
        <v>173.11799999999999</v>
      </c>
      <c r="E61" s="73">
        <f t="shared" si="6"/>
        <v>-4.2999999999999997E-2</v>
      </c>
      <c r="F61" s="74">
        <f t="shared" si="7"/>
        <v>100</v>
      </c>
      <c r="G61" s="73">
        <v>173.161</v>
      </c>
      <c r="H61" s="73">
        <v>173.11799999999999</v>
      </c>
      <c r="I61" s="74">
        <f t="shared" si="8"/>
        <v>0</v>
      </c>
      <c r="J61" s="75">
        <f t="shared" si="9"/>
        <v>100</v>
      </c>
      <c r="K61" s="23">
        <v>284.89999999999998</v>
      </c>
    </row>
    <row r="62" spans="1:11" ht="21">
      <c r="A62" s="111" t="s">
        <v>180</v>
      </c>
      <c r="B62" s="38" t="s">
        <v>38</v>
      </c>
      <c r="C62" s="35">
        <v>12.09</v>
      </c>
      <c r="D62" s="35">
        <v>0</v>
      </c>
      <c r="E62" s="35">
        <f t="shared" si="6"/>
        <v>-12.09</v>
      </c>
      <c r="F62" s="36">
        <f t="shared" si="7"/>
        <v>0</v>
      </c>
      <c r="G62" s="35">
        <v>12.09</v>
      </c>
      <c r="H62" s="35">
        <v>0</v>
      </c>
      <c r="I62" s="36">
        <f t="shared" si="8"/>
        <v>-12.1</v>
      </c>
      <c r="J62" s="75">
        <f t="shared" si="9"/>
        <v>0</v>
      </c>
      <c r="K62" s="23">
        <v>3.9</v>
      </c>
    </row>
    <row r="63" spans="1:11" ht="21">
      <c r="A63" s="111" t="s">
        <v>181</v>
      </c>
      <c r="B63" s="38" t="s">
        <v>39</v>
      </c>
      <c r="C63" s="35">
        <f>C65+C66+C68</f>
        <v>814.22799999999995</v>
      </c>
      <c r="D63" s="35">
        <f>D65+D66+D68</f>
        <v>470.67700000000002</v>
      </c>
      <c r="E63" s="35">
        <f t="shared" si="6"/>
        <v>-343.55099999999999</v>
      </c>
      <c r="F63" s="36">
        <f t="shared" si="7"/>
        <v>57.8</v>
      </c>
      <c r="G63" s="35">
        <f>G65+G66+G68</f>
        <v>814.22799999999995</v>
      </c>
      <c r="H63" s="35">
        <f>H65+H66+H68</f>
        <v>470.67700000000002</v>
      </c>
      <c r="I63" s="36">
        <f t="shared" si="8"/>
        <v>-343.6</v>
      </c>
      <c r="J63" s="37">
        <f t="shared" ref="J63" si="10">H63*100/G63</f>
        <v>57.8</v>
      </c>
      <c r="K63" s="23">
        <f>K65+K66+K67+K68</f>
        <v>1108.4000000000001</v>
      </c>
    </row>
    <row r="64" spans="1:11" ht="21">
      <c r="A64" s="82" t="s">
        <v>182</v>
      </c>
      <c r="B64" s="38" t="s">
        <v>40</v>
      </c>
      <c r="C64" s="36">
        <v>0</v>
      </c>
      <c r="D64" s="36">
        <v>0</v>
      </c>
      <c r="E64" s="36">
        <v>0</v>
      </c>
      <c r="F64" s="36">
        <v>0</v>
      </c>
      <c r="G64" s="36">
        <v>0</v>
      </c>
      <c r="H64" s="36">
        <v>0</v>
      </c>
      <c r="I64" s="36">
        <v>0</v>
      </c>
      <c r="J64" s="37">
        <v>0</v>
      </c>
      <c r="K64" s="23"/>
    </row>
    <row r="65" spans="1:11" ht="21">
      <c r="A65" s="82" t="s">
        <v>183</v>
      </c>
      <c r="B65" s="38" t="s">
        <v>41</v>
      </c>
      <c r="C65" s="35">
        <v>112.72799999999999</v>
      </c>
      <c r="D65" s="36">
        <v>0</v>
      </c>
      <c r="E65" s="35">
        <f t="shared" si="6"/>
        <v>-112.72799999999999</v>
      </c>
      <c r="F65" s="36">
        <f t="shared" si="7"/>
        <v>0</v>
      </c>
      <c r="G65" s="35">
        <v>112.72799999999999</v>
      </c>
      <c r="H65" s="36">
        <v>0</v>
      </c>
      <c r="I65" s="36">
        <f t="shared" ref="I65:I71" si="11">H65-G65</f>
        <v>-112.7</v>
      </c>
      <c r="J65" s="37">
        <f>H65*100/G65</f>
        <v>0</v>
      </c>
      <c r="K65" s="23">
        <v>15.8</v>
      </c>
    </row>
    <row r="66" spans="1:11" ht="21">
      <c r="A66" s="82" t="s">
        <v>184</v>
      </c>
      <c r="B66" s="38" t="s">
        <v>42</v>
      </c>
      <c r="C66" s="35">
        <v>284.07400000000001</v>
      </c>
      <c r="D66" s="35">
        <v>470.67700000000002</v>
      </c>
      <c r="E66" s="35">
        <f t="shared" si="6"/>
        <v>186.60300000000001</v>
      </c>
      <c r="F66" s="36">
        <f t="shared" si="7"/>
        <v>165.7</v>
      </c>
      <c r="G66" s="35">
        <v>284.07400000000001</v>
      </c>
      <c r="H66" s="35">
        <v>470.67700000000002</v>
      </c>
      <c r="I66" s="36">
        <f t="shared" si="11"/>
        <v>186.6</v>
      </c>
      <c r="J66" s="37">
        <f>H66*100/G66</f>
        <v>165.7</v>
      </c>
      <c r="K66" s="23">
        <v>545.4</v>
      </c>
    </row>
    <row r="67" spans="1:11" ht="21">
      <c r="A67" s="82" t="s">
        <v>185</v>
      </c>
      <c r="B67" s="38" t="s">
        <v>43</v>
      </c>
      <c r="C67" s="35">
        <v>0</v>
      </c>
      <c r="D67" s="36">
        <v>0</v>
      </c>
      <c r="E67" s="35">
        <f t="shared" si="6"/>
        <v>0</v>
      </c>
      <c r="F67" s="36">
        <v>0</v>
      </c>
      <c r="G67" s="35">
        <v>0</v>
      </c>
      <c r="H67" s="36">
        <v>0</v>
      </c>
      <c r="I67" s="36">
        <f t="shared" si="11"/>
        <v>0</v>
      </c>
      <c r="J67" s="37">
        <v>0</v>
      </c>
      <c r="K67" s="23">
        <v>93</v>
      </c>
    </row>
    <row r="68" spans="1:11" ht="21">
      <c r="A68" s="82" t="s">
        <v>186</v>
      </c>
      <c r="B68" s="38" t="s">
        <v>44</v>
      </c>
      <c r="C68" s="35">
        <v>417.42599999999999</v>
      </c>
      <c r="D68" s="36">
        <v>0</v>
      </c>
      <c r="E68" s="35">
        <f t="shared" si="6"/>
        <v>-417.42599999999999</v>
      </c>
      <c r="F68" s="36">
        <f>D68*100/C68</f>
        <v>0</v>
      </c>
      <c r="G68" s="35">
        <v>417.42599999999999</v>
      </c>
      <c r="H68" s="36">
        <v>0</v>
      </c>
      <c r="I68" s="36">
        <f t="shared" si="11"/>
        <v>-417.4</v>
      </c>
      <c r="J68" s="37">
        <f>H68*100/G68</f>
        <v>0</v>
      </c>
      <c r="K68" s="23">
        <v>454.2</v>
      </c>
    </row>
    <row r="69" spans="1:11" ht="21">
      <c r="A69" s="82" t="s">
        <v>187</v>
      </c>
      <c r="B69" s="38" t="s">
        <v>45</v>
      </c>
      <c r="C69" s="36">
        <v>0</v>
      </c>
      <c r="D69" s="36">
        <v>0</v>
      </c>
      <c r="E69" s="35">
        <v>0</v>
      </c>
      <c r="F69" s="36">
        <v>0</v>
      </c>
      <c r="G69" s="35">
        <v>0</v>
      </c>
      <c r="H69" s="36">
        <v>0</v>
      </c>
      <c r="I69" s="36">
        <f t="shared" si="11"/>
        <v>0</v>
      </c>
      <c r="J69" s="37">
        <v>0</v>
      </c>
      <c r="K69" s="23"/>
    </row>
    <row r="70" spans="1:11" ht="42">
      <c r="A70" s="107" t="s">
        <v>188</v>
      </c>
      <c r="B70" s="38" t="s">
        <v>46</v>
      </c>
      <c r="C70" s="35">
        <v>2.5</v>
      </c>
      <c r="D70" s="36">
        <v>0</v>
      </c>
      <c r="E70" s="35">
        <f>D70-C70</f>
        <v>-2.5</v>
      </c>
      <c r="F70" s="36">
        <v>0</v>
      </c>
      <c r="G70" s="35">
        <v>2.5</v>
      </c>
      <c r="H70" s="36">
        <v>0</v>
      </c>
      <c r="I70" s="36">
        <f t="shared" si="11"/>
        <v>-2.5</v>
      </c>
      <c r="J70" s="37">
        <v>0</v>
      </c>
      <c r="K70" s="25">
        <v>4.0999999999999996</v>
      </c>
    </row>
    <row r="71" spans="1:11" ht="24" customHeight="1">
      <c r="A71" s="111" t="s">
        <v>189</v>
      </c>
      <c r="B71" s="38" t="s">
        <v>47</v>
      </c>
      <c r="C71" s="35">
        <v>73.650000000000006</v>
      </c>
      <c r="D71" s="36">
        <v>0</v>
      </c>
      <c r="E71" s="35">
        <f>D71-C71</f>
        <v>-73.650000000000006</v>
      </c>
      <c r="F71" s="36">
        <f>D71*100/C71</f>
        <v>0</v>
      </c>
      <c r="G71" s="35">
        <v>73.650000000000006</v>
      </c>
      <c r="H71" s="36">
        <v>0</v>
      </c>
      <c r="I71" s="36">
        <f t="shared" si="11"/>
        <v>-73.7</v>
      </c>
      <c r="J71" s="37">
        <f>H71*100/G71</f>
        <v>0</v>
      </c>
      <c r="K71" s="23">
        <v>458.2</v>
      </c>
    </row>
    <row r="72" spans="1:11" ht="21">
      <c r="A72" s="111" t="s">
        <v>112</v>
      </c>
      <c r="B72" s="38" t="s">
        <v>48</v>
      </c>
      <c r="C72" s="36">
        <v>0</v>
      </c>
      <c r="D72" s="36">
        <v>0</v>
      </c>
      <c r="E72" s="36">
        <f>D72-C72</f>
        <v>0</v>
      </c>
      <c r="F72" s="36">
        <v>0</v>
      </c>
      <c r="G72" s="36">
        <v>0</v>
      </c>
      <c r="H72" s="36">
        <v>0</v>
      </c>
      <c r="I72" s="36">
        <f t="shared" ref="I72:I73" si="12">H72-G72</f>
        <v>0</v>
      </c>
      <c r="J72" s="37">
        <v>0</v>
      </c>
      <c r="K72" s="26">
        <v>14.7</v>
      </c>
    </row>
    <row r="73" spans="1:11" ht="21">
      <c r="A73" s="111" t="s">
        <v>110</v>
      </c>
      <c r="B73" s="38" t="s">
        <v>49</v>
      </c>
      <c r="C73" s="36">
        <v>300</v>
      </c>
      <c r="D73" s="36">
        <v>0</v>
      </c>
      <c r="E73" s="36">
        <f>D73-C73</f>
        <v>-300</v>
      </c>
      <c r="F73" s="36">
        <f t="shared" ref="F73" si="13">D73*100/C73</f>
        <v>0</v>
      </c>
      <c r="G73" s="36">
        <v>300</v>
      </c>
      <c r="H73" s="36">
        <v>0</v>
      </c>
      <c r="I73" s="36">
        <f t="shared" si="12"/>
        <v>-300</v>
      </c>
      <c r="J73" s="37">
        <f t="shared" ref="J73" si="14">H73*100/G73</f>
        <v>0</v>
      </c>
      <c r="K73" s="26"/>
    </row>
    <row r="74" spans="1:11" ht="21">
      <c r="A74" s="111" t="s">
        <v>236</v>
      </c>
      <c r="B74" s="38" t="s">
        <v>50</v>
      </c>
      <c r="C74" s="36">
        <v>0</v>
      </c>
      <c r="D74" s="36">
        <v>0</v>
      </c>
      <c r="E74" s="36">
        <v>0</v>
      </c>
      <c r="F74" s="36">
        <v>0</v>
      </c>
      <c r="G74" s="36">
        <v>0</v>
      </c>
      <c r="H74" s="36">
        <v>0</v>
      </c>
      <c r="I74" s="36">
        <v>0</v>
      </c>
      <c r="J74" s="37">
        <v>0</v>
      </c>
      <c r="K74" s="26">
        <v>29.9</v>
      </c>
    </row>
    <row r="75" spans="1:11" ht="21">
      <c r="A75" s="82" t="s">
        <v>237</v>
      </c>
      <c r="B75" s="38" t="s">
        <v>51</v>
      </c>
      <c r="C75" s="36">
        <v>0</v>
      </c>
      <c r="D75" s="36">
        <v>0</v>
      </c>
      <c r="E75" s="36">
        <v>0</v>
      </c>
      <c r="F75" s="36">
        <v>0</v>
      </c>
      <c r="G75" s="36">
        <v>0</v>
      </c>
      <c r="H75" s="36">
        <v>0</v>
      </c>
      <c r="I75" s="36">
        <v>0</v>
      </c>
      <c r="J75" s="37">
        <v>0</v>
      </c>
      <c r="K75" s="26">
        <v>29.9</v>
      </c>
    </row>
    <row r="76" spans="1:11" ht="21">
      <c r="A76" s="111" t="s">
        <v>190</v>
      </c>
      <c r="B76" s="38" t="s">
        <v>52</v>
      </c>
      <c r="C76" s="36">
        <v>0</v>
      </c>
      <c r="D76" s="36">
        <v>0</v>
      </c>
      <c r="E76" s="36">
        <v>0</v>
      </c>
      <c r="F76" s="36">
        <v>0</v>
      </c>
      <c r="G76" s="36">
        <v>0</v>
      </c>
      <c r="H76" s="36">
        <v>0</v>
      </c>
      <c r="I76" s="36">
        <v>0</v>
      </c>
      <c r="J76" s="37">
        <v>0</v>
      </c>
      <c r="K76" s="26"/>
    </row>
    <row r="77" spans="1:11" ht="21">
      <c r="A77" s="111" t="s">
        <v>191</v>
      </c>
      <c r="B77" s="38" t="s">
        <v>53</v>
      </c>
      <c r="C77" s="60">
        <f>C32+C35+C47</f>
        <v>5465.5910000000003</v>
      </c>
      <c r="D77" s="60">
        <f>D32+D35+D47</f>
        <v>4416.6570000000002</v>
      </c>
      <c r="E77" s="36">
        <f>D77-C77</f>
        <v>-1048.9000000000001</v>
      </c>
      <c r="F77" s="36">
        <f>D77*100/C77</f>
        <v>80.8</v>
      </c>
      <c r="G77" s="60">
        <f>G32+G35+G47</f>
        <v>5465.5910000000003</v>
      </c>
      <c r="H77" s="60">
        <f>H32+H35+H47</f>
        <v>4416.6570000000002</v>
      </c>
      <c r="I77" s="36">
        <f>H77-G77</f>
        <v>-1048.9000000000001</v>
      </c>
      <c r="J77" s="37">
        <f>H77*100/G77</f>
        <v>80.8</v>
      </c>
      <c r="K77" s="22">
        <f>K32+K40+K48</f>
        <v>11462.3</v>
      </c>
    </row>
    <row r="78" spans="1:11" ht="21">
      <c r="A78" s="111" t="s">
        <v>192</v>
      </c>
      <c r="B78" s="38" t="s">
        <v>54</v>
      </c>
      <c r="C78" s="60">
        <f>C56+C57+C58+C59+C60+C61+C62+C63+C70+C71+C73+C74+C72</f>
        <v>5465.5910000000003</v>
      </c>
      <c r="D78" s="60">
        <f>D56+D57+D58+D59+D60+D61+D62+D63+D70+D71+D73+D74+D72</f>
        <v>3949.0230000000001</v>
      </c>
      <c r="E78" s="36">
        <f>D78-C78</f>
        <v>-1516.6</v>
      </c>
      <c r="F78" s="36">
        <f>D78*100/C78</f>
        <v>72.3</v>
      </c>
      <c r="G78" s="60">
        <f>G56+G57+G58+G59+G60+G61+G62+G63+G70+G71+G73+G74+G72</f>
        <v>5465.5910000000003</v>
      </c>
      <c r="H78" s="60">
        <f>H56+H57+H58+H59+H60+H61+H62+H63+H70+H71+H73+H74+H72</f>
        <v>3949.0230000000001</v>
      </c>
      <c r="I78" s="36">
        <f>H78-G78</f>
        <v>-1516.6</v>
      </c>
      <c r="J78" s="37">
        <f>H78*100/G78</f>
        <v>72.3</v>
      </c>
      <c r="K78" s="22">
        <f>K56+K57+K58+K59+K60+K61+K62+K63+K70+K71+K73+K74+K72</f>
        <v>11469.1</v>
      </c>
    </row>
    <row r="79" spans="1:11" ht="21">
      <c r="A79" s="111" t="s">
        <v>193</v>
      </c>
      <c r="B79" s="38" t="s">
        <v>55</v>
      </c>
      <c r="C79" s="61">
        <f>C77-C78</f>
        <v>0</v>
      </c>
      <c r="D79" s="60">
        <f>D77-D78</f>
        <v>467.63400000000001</v>
      </c>
      <c r="E79" s="36"/>
      <c r="F79" s="36"/>
      <c r="G79" s="61">
        <f>G77-G78</f>
        <v>0</v>
      </c>
      <c r="H79" s="60">
        <f>H77-H78</f>
        <v>467.63400000000001</v>
      </c>
      <c r="I79" s="61"/>
      <c r="J79" s="62"/>
      <c r="K79" s="22">
        <f>K77-K78</f>
        <v>-6.8</v>
      </c>
    </row>
    <row r="80" spans="1:11" ht="21.6" thickBot="1">
      <c r="A80" s="147"/>
      <c r="B80" s="148"/>
      <c r="C80" s="148"/>
      <c r="D80" s="148"/>
      <c r="E80" s="148"/>
      <c r="F80" s="148"/>
      <c r="G80" s="148"/>
      <c r="H80" s="148"/>
      <c r="I80" s="148"/>
      <c r="J80" s="149"/>
    </row>
    <row r="81" spans="1:11" ht="20.399999999999999">
      <c r="A81" s="142" t="s">
        <v>252</v>
      </c>
      <c r="B81" s="143"/>
      <c r="C81" s="143"/>
      <c r="D81" s="143"/>
      <c r="E81" s="143"/>
      <c r="F81" s="143"/>
      <c r="G81" s="143"/>
      <c r="H81" s="143"/>
      <c r="I81" s="143"/>
      <c r="J81" s="144"/>
    </row>
    <row r="82" spans="1:11" ht="42">
      <c r="A82" s="107" t="s">
        <v>194</v>
      </c>
      <c r="B82" s="38" t="s">
        <v>8</v>
      </c>
      <c r="C82" s="38">
        <v>704.51599999999996</v>
      </c>
      <c r="D82" s="38">
        <v>545.38499999999999</v>
      </c>
      <c r="E82" s="38">
        <f>D82-C82</f>
        <v>-159.131</v>
      </c>
      <c r="F82" s="36">
        <f>D82*100/C82</f>
        <v>77.400000000000006</v>
      </c>
      <c r="G82" s="38">
        <v>704.51599999999996</v>
      </c>
      <c r="H82" s="38">
        <v>545.38499999999999</v>
      </c>
      <c r="I82" s="36">
        <f>H82-G82</f>
        <v>-159.1</v>
      </c>
      <c r="J82" s="36">
        <f>H82*100/G82</f>
        <v>77.400000000000006</v>
      </c>
      <c r="K82" s="14"/>
    </row>
    <row r="83" spans="1:11" ht="42">
      <c r="A83" s="107" t="s">
        <v>195</v>
      </c>
      <c r="B83" s="38" t="s">
        <v>9</v>
      </c>
      <c r="C83" s="38">
        <v>398.06599999999997</v>
      </c>
      <c r="D83" s="35">
        <v>298.483</v>
      </c>
      <c r="E83" s="38">
        <f>D83-C83</f>
        <v>-99.582999999999998</v>
      </c>
      <c r="F83" s="36">
        <f>D83*100/C83</f>
        <v>75</v>
      </c>
      <c r="G83" s="38">
        <v>398.06599999999997</v>
      </c>
      <c r="H83" s="35">
        <v>298.483</v>
      </c>
      <c r="I83" s="36">
        <f>H83-G83</f>
        <v>-99.6</v>
      </c>
      <c r="J83" s="36">
        <f>H83*100/G83</f>
        <v>75</v>
      </c>
      <c r="K83" s="13">
        <v>2896.1</v>
      </c>
    </row>
    <row r="84" spans="1:11" ht="21">
      <c r="A84" s="107" t="s">
        <v>6</v>
      </c>
      <c r="B84" s="38" t="s">
        <v>10</v>
      </c>
      <c r="C84" s="35">
        <v>48.034999999999997</v>
      </c>
      <c r="D84" s="36">
        <v>0</v>
      </c>
      <c r="E84" s="35">
        <f>D84-C84</f>
        <v>-48.034999999999997</v>
      </c>
      <c r="F84" s="36">
        <f>D84*100/C84</f>
        <v>0</v>
      </c>
      <c r="G84" s="38">
        <v>48.034999999999997</v>
      </c>
      <c r="H84" s="36">
        <v>0</v>
      </c>
      <c r="I84" s="36">
        <f>H84-G84</f>
        <v>-48</v>
      </c>
      <c r="J84" s="36">
        <f>H84*100/G84</f>
        <v>0</v>
      </c>
      <c r="K84" s="16"/>
    </row>
    <row r="85" spans="1:11" ht="19.5" customHeight="1">
      <c r="A85" s="107" t="s">
        <v>7</v>
      </c>
      <c r="B85" s="38" t="s">
        <v>11</v>
      </c>
      <c r="C85" s="100"/>
      <c r="D85" s="100"/>
      <c r="E85" s="100"/>
      <c r="F85" s="100"/>
      <c r="G85" s="100"/>
      <c r="H85" s="100"/>
      <c r="I85" s="100"/>
      <c r="J85" s="101"/>
      <c r="K85" s="16"/>
    </row>
    <row r="86" spans="1:11" ht="21">
      <c r="A86" s="127"/>
      <c r="B86" s="128"/>
      <c r="C86" s="128"/>
      <c r="D86" s="128"/>
      <c r="E86" s="128"/>
      <c r="F86" s="128"/>
      <c r="G86" s="128"/>
      <c r="H86" s="128"/>
      <c r="I86" s="128"/>
      <c r="J86" s="129"/>
    </row>
    <row r="87" spans="1:11" ht="21">
      <c r="A87" s="130" t="s">
        <v>253</v>
      </c>
      <c r="B87" s="128"/>
      <c r="C87" s="128"/>
      <c r="D87" s="128"/>
      <c r="E87" s="128"/>
      <c r="F87" s="128"/>
      <c r="G87" s="128"/>
      <c r="H87" s="128"/>
      <c r="I87" s="128"/>
      <c r="J87" s="129"/>
    </row>
    <row r="88" spans="1:11" ht="21">
      <c r="A88" s="111" t="s">
        <v>196</v>
      </c>
      <c r="B88" s="38" t="s">
        <v>56</v>
      </c>
      <c r="C88" s="36">
        <v>0</v>
      </c>
      <c r="D88" s="36">
        <v>0</v>
      </c>
      <c r="E88" s="36">
        <v>0</v>
      </c>
      <c r="F88" s="36">
        <v>0</v>
      </c>
      <c r="G88" s="36">
        <v>0</v>
      </c>
      <c r="H88" s="36">
        <v>0</v>
      </c>
      <c r="I88" s="36">
        <f t="shared" ref="I88:I89" si="15">H88-G88</f>
        <v>0</v>
      </c>
      <c r="J88" s="37">
        <v>0</v>
      </c>
      <c r="K88" s="16"/>
    </row>
    <row r="89" spans="1:11" ht="42">
      <c r="A89" s="82" t="s">
        <v>197</v>
      </c>
      <c r="B89" s="38" t="s">
        <v>57</v>
      </c>
      <c r="C89" s="36">
        <v>0</v>
      </c>
      <c r="D89" s="36">
        <v>0</v>
      </c>
      <c r="E89" s="36">
        <v>0</v>
      </c>
      <c r="F89" s="36">
        <v>0</v>
      </c>
      <c r="G89" s="36">
        <v>0</v>
      </c>
      <c r="H89" s="36">
        <v>0</v>
      </c>
      <c r="I89" s="36">
        <f t="shared" si="15"/>
        <v>0</v>
      </c>
      <c r="J89" s="37">
        <v>0</v>
      </c>
      <c r="K89" s="16"/>
    </row>
    <row r="90" spans="1:11" ht="21">
      <c r="A90" s="99" t="s">
        <v>149</v>
      </c>
      <c r="B90" s="38" t="s">
        <v>58</v>
      </c>
      <c r="C90" s="60">
        <f>C92</f>
        <v>300</v>
      </c>
      <c r="D90" s="60">
        <f>D91+D92+D93+D94+D95+D96</f>
        <v>0</v>
      </c>
      <c r="E90" s="35">
        <f>D90-C90</f>
        <v>-300</v>
      </c>
      <c r="F90" s="36">
        <f>D90*100/C90</f>
        <v>0</v>
      </c>
      <c r="G90" s="61">
        <f>G92</f>
        <v>300</v>
      </c>
      <c r="H90" s="61">
        <f>H91+H92+H93+H94+H95+H96</f>
        <v>0</v>
      </c>
      <c r="I90" s="36">
        <f>H90-G90</f>
        <v>-300</v>
      </c>
      <c r="J90" s="36">
        <f>H90*100/G90</f>
        <v>0</v>
      </c>
      <c r="K90" s="9">
        <v>29.9</v>
      </c>
    </row>
    <row r="91" spans="1:11" ht="23.4" customHeight="1">
      <c r="A91" s="82" t="s">
        <v>150</v>
      </c>
      <c r="B91" s="38" t="s">
        <v>59</v>
      </c>
      <c r="C91" s="36">
        <v>0</v>
      </c>
      <c r="D91" s="36">
        <v>0</v>
      </c>
      <c r="E91" s="36">
        <v>0</v>
      </c>
      <c r="F91" s="36">
        <v>0</v>
      </c>
      <c r="G91" s="36">
        <v>0</v>
      </c>
      <c r="H91" s="36">
        <v>0</v>
      </c>
      <c r="I91" s="36">
        <f t="shared" ref="I91:I92" si="16">H91-G91</f>
        <v>0</v>
      </c>
      <c r="J91" s="36">
        <v>0</v>
      </c>
      <c r="K91" s="15"/>
    </row>
    <row r="92" spans="1:11" ht="22.8" customHeight="1">
      <c r="A92" s="82" t="s">
        <v>151</v>
      </c>
      <c r="B92" s="38" t="s">
        <v>60</v>
      </c>
      <c r="C92" s="36">
        <v>300</v>
      </c>
      <c r="D92" s="36">
        <v>0</v>
      </c>
      <c r="E92" s="36">
        <v>0</v>
      </c>
      <c r="F92" s="36">
        <f t="shared" ref="F92" si="17">D92*100/C92</f>
        <v>0</v>
      </c>
      <c r="G92" s="36">
        <v>300</v>
      </c>
      <c r="H92" s="36">
        <v>0</v>
      </c>
      <c r="I92" s="36">
        <f t="shared" si="16"/>
        <v>-300</v>
      </c>
      <c r="J92" s="36">
        <f t="shared" ref="J92" si="18">H92*100/G92</f>
        <v>0</v>
      </c>
      <c r="K92" s="10"/>
    </row>
    <row r="93" spans="1:11" ht="42">
      <c r="A93" s="82" t="s">
        <v>152</v>
      </c>
      <c r="B93" s="38" t="s">
        <v>61</v>
      </c>
      <c r="C93" s="36">
        <v>0</v>
      </c>
      <c r="D93" s="36">
        <v>0</v>
      </c>
      <c r="E93" s="36">
        <v>0</v>
      </c>
      <c r="F93" s="36">
        <v>0</v>
      </c>
      <c r="G93" s="36">
        <v>0</v>
      </c>
      <c r="H93" s="36">
        <v>0</v>
      </c>
      <c r="I93" s="36">
        <f t="shared" ref="I93:I94" si="19">H93-G93</f>
        <v>0</v>
      </c>
      <c r="J93" s="36">
        <v>0</v>
      </c>
      <c r="K93" s="15"/>
    </row>
    <row r="94" spans="1:11" ht="23.4" customHeight="1">
      <c r="A94" s="82" t="s">
        <v>153</v>
      </c>
      <c r="B94" s="38" t="s">
        <v>62</v>
      </c>
      <c r="C94" s="36">
        <v>0</v>
      </c>
      <c r="D94" s="36">
        <v>0</v>
      </c>
      <c r="E94" s="36">
        <v>0</v>
      </c>
      <c r="F94" s="36">
        <v>0</v>
      </c>
      <c r="G94" s="36">
        <v>0</v>
      </c>
      <c r="H94" s="36">
        <v>0</v>
      </c>
      <c r="I94" s="36">
        <f t="shared" si="19"/>
        <v>0</v>
      </c>
      <c r="J94" s="37">
        <v>0</v>
      </c>
      <c r="K94" s="15"/>
    </row>
    <row r="95" spans="1:11" ht="44.4" customHeight="1">
      <c r="A95" s="82" t="s">
        <v>154</v>
      </c>
      <c r="B95" s="38" t="s">
        <v>63</v>
      </c>
      <c r="C95" s="36">
        <v>0</v>
      </c>
      <c r="D95" s="36">
        <v>0</v>
      </c>
      <c r="E95" s="36">
        <v>0</v>
      </c>
      <c r="F95" s="36">
        <v>0</v>
      </c>
      <c r="G95" s="36">
        <v>0</v>
      </c>
      <c r="H95" s="36">
        <v>0</v>
      </c>
      <c r="I95" s="36">
        <v>0</v>
      </c>
      <c r="J95" s="37">
        <v>0</v>
      </c>
      <c r="K95" s="15"/>
    </row>
    <row r="96" spans="1:11" ht="21">
      <c r="A96" s="82" t="s">
        <v>111</v>
      </c>
      <c r="B96" s="38" t="s">
        <v>64</v>
      </c>
      <c r="C96" s="36">
        <v>0</v>
      </c>
      <c r="D96" s="36">
        <v>0</v>
      </c>
      <c r="E96" s="36">
        <v>0</v>
      </c>
      <c r="F96" s="36">
        <v>0</v>
      </c>
      <c r="G96" s="36">
        <v>0</v>
      </c>
      <c r="H96" s="36">
        <v>0</v>
      </c>
      <c r="I96" s="36">
        <v>0</v>
      </c>
      <c r="J96" s="37">
        <v>0</v>
      </c>
      <c r="K96" s="10">
        <v>29.9</v>
      </c>
    </row>
    <row r="97" spans="1:11" ht="21.6" thickBot="1">
      <c r="A97" s="83" t="s">
        <v>155</v>
      </c>
      <c r="B97" s="65" t="s">
        <v>65</v>
      </c>
      <c r="C97" s="66">
        <v>24231</v>
      </c>
      <c r="D97" s="66">
        <v>24694.7</v>
      </c>
      <c r="E97" s="38">
        <f>D97-C97</f>
        <v>463.70000000000101</v>
      </c>
      <c r="F97" s="36">
        <f>D97*100/C97</f>
        <v>101.9</v>
      </c>
      <c r="G97" s="66">
        <v>24231</v>
      </c>
      <c r="H97" s="66">
        <v>24694.7</v>
      </c>
      <c r="I97" s="38">
        <f>H97-G97</f>
        <v>463.70000000000101</v>
      </c>
      <c r="J97" s="36">
        <f>H97*100/G97</f>
        <v>101.9</v>
      </c>
      <c r="K97" s="12">
        <v>45044</v>
      </c>
    </row>
    <row r="98" spans="1:11" ht="21.6" thickBot="1">
      <c r="A98" s="91"/>
      <c r="B98" s="92"/>
      <c r="C98" s="93"/>
      <c r="D98" s="93"/>
      <c r="E98" s="94"/>
      <c r="F98" s="95"/>
      <c r="G98" s="93"/>
      <c r="H98" s="93"/>
      <c r="I98" s="94"/>
      <c r="J98" s="95"/>
      <c r="K98" s="96"/>
    </row>
    <row r="99" spans="1:11" ht="21">
      <c r="A99" s="137" t="s">
        <v>156</v>
      </c>
      <c r="B99" s="138"/>
      <c r="C99" s="138"/>
      <c r="D99" s="138"/>
      <c r="E99" s="138"/>
      <c r="F99" s="138"/>
      <c r="G99" s="138"/>
      <c r="H99" s="138"/>
      <c r="I99" s="138"/>
      <c r="J99" s="139"/>
    </row>
    <row r="100" spans="1:11" ht="45.75" customHeight="1">
      <c r="A100" s="107" t="s">
        <v>230</v>
      </c>
      <c r="B100" s="38" t="s">
        <v>66</v>
      </c>
      <c r="C100" s="36"/>
      <c r="D100" s="36"/>
      <c r="E100" s="36"/>
      <c r="F100" s="36"/>
      <c r="G100" s="36"/>
      <c r="H100" s="36"/>
      <c r="I100" s="36"/>
      <c r="J100" s="37"/>
      <c r="K100" s="10">
        <v>0.4</v>
      </c>
    </row>
    <row r="101" spans="1:11" ht="22.2" customHeight="1">
      <c r="A101" s="82" t="s">
        <v>157</v>
      </c>
      <c r="B101" s="38" t="s">
        <v>67</v>
      </c>
      <c r="C101" s="100"/>
      <c r="D101" s="100"/>
      <c r="E101" s="100"/>
      <c r="F101" s="100"/>
      <c r="G101" s="100"/>
      <c r="H101" s="100"/>
      <c r="I101" s="84"/>
      <c r="J101" s="85"/>
      <c r="K101" s="15"/>
    </row>
    <row r="102" spans="1:11" ht="22.2" customHeight="1">
      <c r="A102" s="82" t="s">
        <v>158</v>
      </c>
      <c r="B102" s="38" t="s">
        <v>68</v>
      </c>
      <c r="C102" s="100"/>
      <c r="D102" s="100"/>
      <c r="E102" s="100"/>
      <c r="F102" s="100"/>
      <c r="G102" s="100"/>
      <c r="H102" s="100"/>
      <c r="I102" s="84"/>
      <c r="J102" s="85"/>
      <c r="K102" s="15"/>
    </row>
    <row r="103" spans="1:11" ht="23.4" customHeight="1">
      <c r="A103" s="82" t="s">
        <v>159</v>
      </c>
      <c r="B103" s="38" t="s">
        <v>69</v>
      </c>
      <c r="C103" s="36"/>
      <c r="D103" s="36"/>
      <c r="E103" s="36"/>
      <c r="F103" s="36"/>
      <c r="G103" s="36"/>
      <c r="H103" s="36"/>
      <c r="I103" s="36"/>
      <c r="J103" s="37"/>
      <c r="K103" s="10">
        <v>0.4</v>
      </c>
    </row>
    <row r="104" spans="1:11" ht="21">
      <c r="A104" s="111" t="s">
        <v>160</v>
      </c>
      <c r="B104" s="38" t="s">
        <v>70</v>
      </c>
      <c r="C104" s="100"/>
      <c r="D104" s="100"/>
      <c r="E104" s="100"/>
      <c r="F104" s="100"/>
      <c r="G104" s="100"/>
      <c r="H104" s="100"/>
      <c r="I104" s="84"/>
      <c r="J104" s="85"/>
      <c r="K104" s="16"/>
    </row>
    <row r="105" spans="1:11" ht="48" customHeight="1">
      <c r="A105" s="107" t="s">
        <v>229</v>
      </c>
      <c r="B105" s="38" t="s">
        <v>71</v>
      </c>
      <c r="C105" s="100"/>
      <c r="D105" s="100"/>
      <c r="E105" s="100"/>
      <c r="F105" s="100"/>
      <c r="G105" s="100"/>
      <c r="H105" s="100"/>
      <c r="I105" s="84"/>
      <c r="J105" s="85"/>
      <c r="K105" s="16"/>
    </row>
    <row r="106" spans="1:11" ht="21">
      <c r="A106" s="82" t="s">
        <v>157</v>
      </c>
      <c r="B106" s="38" t="s">
        <v>72</v>
      </c>
      <c r="C106" s="100"/>
      <c r="D106" s="100"/>
      <c r="E106" s="100"/>
      <c r="F106" s="100"/>
      <c r="G106" s="100"/>
      <c r="H106" s="100"/>
      <c r="I106" s="84"/>
      <c r="J106" s="85"/>
      <c r="K106" s="16"/>
    </row>
    <row r="107" spans="1:11" ht="21">
      <c r="A107" s="82" t="s">
        <v>158</v>
      </c>
      <c r="B107" s="38" t="s">
        <v>73</v>
      </c>
      <c r="C107" s="100"/>
      <c r="D107" s="100"/>
      <c r="E107" s="100"/>
      <c r="F107" s="100"/>
      <c r="G107" s="100"/>
      <c r="H107" s="100"/>
      <c r="I107" s="84"/>
      <c r="J107" s="85"/>
      <c r="K107" s="16"/>
    </row>
    <row r="108" spans="1:11" ht="25.5" customHeight="1">
      <c r="A108" s="82" t="s">
        <v>159</v>
      </c>
      <c r="B108" s="38" t="s">
        <v>74</v>
      </c>
      <c r="C108" s="84"/>
      <c r="D108" s="84"/>
      <c r="E108" s="84"/>
      <c r="F108" s="84"/>
      <c r="G108" s="84"/>
      <c r="H108" s="84"/>
      <c r="I108" s="84"/>
      <c r="J108" s="85"/>
      <c r="K108" s="6"/>
    </row>
    <row r="109" spans="1:11" ht="24.75" customHeight="1">
      <c r="A109" s="111" t="s">
        <v>161</v>
      </c>
      <c r="B109" s="38" t="s">
        <v>75</v>
      </c>
      <c r="C109" s="84"/>
      <c r="D109" s="84"/>
      <c r="E109" s="84"/>
      <c r="F109" s="84"/>
      <c r="G109" s="84"/>
      <c r="H109" s="84"/>
      <c r="I109" s="84"/>
      <c r="J109" s="85"/>
      <c r="K109" s="6"/>
    </row>
    <row r="110" spans="1:11" ht="21">
      <c r="A110" s="124"/>
      <c r="B110" s="125"/>
      <c r="C110" s="125"/>
      <c r="D110" s="125"/>
      <c r="E110" s="125"/>
      <c r="F110" s="125"/>
      <c r="G110" s="125"/>
      <c r="H110" s="125"/>
      <c r="I110" s="125"/>
      <c r="J110" s="126"/>
    </row>
    <row r="111" spans="1:11" ht="21">
      <c r="A111" s="127" t="s">
        <v>162</v>
      </c>
      <c r="B111" s="128"/>
      <c r="C111" s="128"/>
      <c r="D111" s="128"/>
      <c r="E111" s="128"/>
      <c r="F111" s="128"/>
      <c r="G111" s="128"/>
      <c r="H111" s="128"/>
      <c r="I111" s="128"/>
      <c r="J111" s="129"/>
    </row>
    <row r="112" spans="1:11" ht="25.5" customHeight="1">
      <c r="A112" s="107" t="s">
        <v>163</v>
      </c>
      <c r="B112" s="38" t="s">
        <v>76</v>
      </c>
      <c r="C112" s="84"/>
      <c r="D112" s="84"/>
      <c r="E112" s="84"/>
      <c r="F112" s="58" t="s">
        <v>1</v>
      </c>
      <c r="G112" s="58"/>
      <c r="H112" s="58"/>
      <c r="I112" s="58"/>
      <c r="J112" s="86" t="s">
        <v>1</v>
      </c>
      <c r="K112" s="17"/>
    </row>
    <row r="113" spans="1:11" ht="45.75" customHeight="1">
      <c r="A113" s="107" t="s">
        <v>255</v>
      </c>
      <c r="B113" s="38" t="s">
        <v>77</v>
      </c>
      <c r="C113" s="84"/>
      <c r="D113" s="84"/>
      <c r="E113" s="84"/>
      <c r="F113" s="58" t="s">
        <v>1</v>
      </c>
      <c r="G113" s="58"/>
      <c r="H113" s="58"/>
      <c r="I113" s="58"/>
      <c r="J113" s="86" t="s">
        <v>1</v>
      </c>
      <c r="K113" s="17"/>
    </row>
    <row r="114" spans="1:11" ht="50.25" customHeight="1">
      <c r="A114" s="107" t="s">
        <v>164</v>
      </c>
      <c r="B114" s="38" t="s">
        <v>78</v>
      </c>
      <c r="C114" s="84"/>
      <c r="D114" s="84"/>
      <c r="E114" s="84"/>
      <c r="F114" s="58" t="s">
        <v>1</v>
      </c>
      <c r="G114" s="58"/>
      <c r="H114" s="58"/>
      <c r="I114" s="58"/>
      <c r="J114" s="86" t="s">
        <v>1</v>
      </c>
      <c r="K114" s="17"/>
    </row>
    <row r="115" spans="1:11" ht="30.75" customHeight="1">
      <c r="A115" s="107" t="s">
        <v>165</v>
      </c>
      <c r="B115" s="38" t="s">
        <v>79</v>
      </c>
      <c r="C115" s="84"/>
      <c r="D115" s="84"/>
      <c r="E115" s="84"/>
      <c r="F115" s="58" t="s">
        <v>1</v>
      </c>
      <c r="G115" s="58"/>
      <c r="H115" s="58"/>
      <c r="I115" s="58"/>
      <c r="J115" s="86" t="s">
        <v>1</v>
      </c>
      <c r="K115" s="17"/>
    </row>
    <row r="116" spans="1:11" ht="21">
      <c r="A116" s="124"/>
      <c r="B116" s="125"/>
      <c r="C116" s="125"/>
      <c r="D116" s="125"/>
      <c r="E116" s="125"/>
      <c r="F116" s="125"/>
      <c r="G116" s="125"/>
      <c r="H116" s="125"/>
      <c r="I116" s="125"/>
      <c r="J116" s="126"/>
    </row>
    <row r="117" spans="1:11" ht="22.2" customHeight="1">
      <c r="A117" s="130" t="s">
        <v>22</v>
      </c>
      <c r="B117" s="128"/>
      <c r="C117" s="128"/>
      <c r="D117" s="128"/>
      <c r="E117" s="128"/>
      <c r="F117" s="128"/>
      <c r="G117" s="128"/>
      <c r="H117" s="128"/>
      <c r="I117" s="128"/>
      <c r="J117" s="129"/>
    </row>
    <row r="118" spans="1:11" ht="22.95" customHeight="1">
      <c r="A118" s="108" t="s">
        <v>166</v>
      </c>
      <c r="B118" s="38" t="s">
        <v>144</v>
      </c>
      <c r="C118" s="36">
        <v>24231</v>
      </c>
      <c r="D118" s="36">
        <v>23867.1</v>
      </c>
      <c r="E118" s="36">
        <f>D118-C118</f>
        <v>-363.9</v>
      </c>
      <c r="F118" s="36">
        <f>D118*100/C118</f>
        <v>98.5</v>
      </c>
      <c r="G118" s="36">
        <v>24231</v>
      </c>
      <c r="H118" s="36">
        <v>23867.1</v>
      </c>
      <c r="I118" s="36">
        <f>H118-G118</f>
        <v>-363.9</v>
      </c>
      <c r="J118" s="37">
        <f>H118*100/G118</f>
        <v>98.5</v>
      </c>
      <c r="K118" s="10">
        <v>45195</v>
      </c>
    </row>
    <row r="119" spans="1:11" ht="21">
      <c r="A119" s="108" t="s">
        <v>167</v>
      </c>
      <c r="B119" s="38" t="s">
        <v>145</v>
      </c>
      <c r="C119" s="87">
        <v>3006.8</v>
      </c>
      <c r="D119" s="36">
        <v>3370.7</v>
      </c>
      <c r="E119" s="36">
        <f t="shared" ref="E119:E124" si="20">D119-C119</f>
        <v>363.9</v>
      </c>
      <c r="F119" s="36">
        <f t="shared" ref="F119:F123" si="21">D119*100/C119</f>
        <v>112.1</v>
      </c>
      <c r="G119" s="36">
        <v>3006.8</v>
      </c>
      <c r="H119" s="36">
        <v>3370.7</v>
      </c>
      <c r="I119" s="36">
        <f t="shared" ref="I119:I124" si="22">H119-G119</f>
        <v>363.9</v>
      </c>
      <c r="J119" s="37">
        <f t="shared" ref="J119:J123" si="23">H119*100/G119</f>
        <v>112.1</v>
      </c>
      <c r="K119" s="10">
        <v>1321</v>
      </c>
    </row>
    <row r="120" spans="1:11" ht="21">
      <c r="A120" s="108" t="s">
        <v>168</v>
      </c>
      <c r="B120" s="38" t="s">
        <v>146</v>
      </c>
      <c r="C120" s="87">
        <f>C118+C119</f>
        <v>27237.8</v>
      </c>
      <c r="D120" s="36">
        <f>D118+D119</f>
        <v>27237.8</v>
      </c>
      <c r="E120" s="36">
        <f t="shared" si="20"/>
        <v>0</v>
      </c>
      <c r="F120" s="36">
        <f t="shared" si="21"/>
        <v>100</v>
      </c>
      <c r="G120" s="36">
        <f>G118+G119</f>
        <v>27237.8</v>
      </c>
      <c r="H120" s="36">
        <f>H118+H119</f>
        <v>27237.8</v>
      </c>
      <c r="I120" s="36">
        <f t="shared" si="22"/>
        <v>0</v>
      </c>
      <c r="J120" s="37">
        <f t="shared" si="23"/>
        <v>100</v>
      </c>
      <c r="K120" s="10">
        <v>46516</v>
      </c>
    </row>
    <row r="121" spans="1:11" ht="21">
      <c r="A121" s="108" t="s">
        <v>169</v>
      </c>
      <c r="B121" s="38" t="s">
        <v>147</v>
      </c>
      <c r="C121" s="115"/>
      <c r="D121" s="36"/>
      <c r="E121" s="36"/>
      <c r="F121" s="36"/>
      <c r="G121" s="115"/>
      <c r="H121" s="36"/>
      <c r="I121" s="36"/>
      <c r="J121" s="37"/>
      <c r="K121" s="18"/>
    </row>
    <row r="122" spans="1:11" ht="21">
      <c r="A122" s="108" t="s">
        <v>170</v>
      </c>
      <c r="B122" s="38" t="s">
        <v>148</v>
      </c>
      <c r="C122" s="115"/>
      <c r="D122" s="36"/>
      <c r="E122" s="36"/>
      <c r="F122" s="36"/>
      <c r="G122" s="115"/>
      <c r="H122" s="36"/>
      <c r="I122" s="36"/>
      <c r="J122" s="37"/>
      <c r="K122" s="10">
        <v>0</v>
      </c>
    </row>
    <row r="123" spans="1:11" ht="21">
      <c r="A123" s="108" t="s">
        <v>23</v>
      </c>
      <c r="B123" s="116">
        <v>6060</v>
      </c>
      <c r="C123" s="35">
        <v>231.58199999999999</v>
      </c>
      <c r="D123" s="35">
        <v>11.561</v>
      </c>
      <c r="E123" s="36">
        <f t="shared" si="20"/>
        <v>-220</v>
      </c>
      <c r="F123" s="36">
        <f t="shared" si="21"/>
        <v>5</v>
      </c>
      <c r="G123" s="35">
        <v>231.58199999999999</v>
      </c>
      <c r="H123" s="35">
        <v>11.561</v>
      </c>
      <c r="I123" s="36">
        <f t="shared" si="22"/>
        <v>-220</v>
      </c>
      <c r="J123" s="37">
        <f t="shared" si="23"/>
        <v>5</v>
      </c>
      <c r="K123" s="10">
        <v>21.1</v>
      </c>
    </row>
    <row r="124" spans="1:11" ht="21">
      <c r="A124" s="108" t="s">
        <v>24</v>
      </c>
      <c r="B124" s="116">
        <v>6070</v>
      </c>
      <c r="C124" s="36">
        <v>0</v>
      </c>
      <c r="D124" s="35">
        <v>41.134</v>
      </c>
      <c r="E124" s="35">
        <f t="shared" si="20"/>
        <v>41.134</v>
      </c>
      <c r="F124" s="36">
        <v>0</v>
      </c>
      <c r="G124" s="36">
        <v>0</v>
      </c>
      <c r="H124" s="35">
        <v>41.134</v>
      </c>
      <c r="I124" s="35">
        <f t="shared" si="22"/>
        <v>41.134</v>
      </c>
      <c r="J124" s="37">
        <v>0</v>
      </c>
      <c r="K124" s="10">
        <v>24.8</v>
      </c>
    </row>
    <row r="125" spans="1:11" ht="23.25" customHeight="1">
      <c r="A125" s="127"/>
      <c r="B125" s="128"/>
      <c r="C125" s="128"/>
      <c r="D125" s="128"/>
      <c r="E125" s="128"/>
      <c r="F125" s="128"/>
      <c r="G125" s="128"/>
      <c r="H125" s="128"/>
      <c r="I125" s="128"/>
      <c r="J125" s="129"/>
    </row>
    <row r="126" spans="1:11" ht="21">
      <c r="A126" s="127" t="s">
        <v>171</v>
      </c>
      <c r="B126" s="131"/>
      <c r="C126" s="77"/>
      <c r="D126" s="78"/>
      <c r="E126" s="79"/>
      <c r="F126" s="80"/>
      <c r="G126" s="76"/>
      <c r="H126" s="76"/>
      <c r="I126" s="80"/>
      <c r="J126" s="81"/>
      <c r="K126" s="8"/>
    </row>
    <row r="127" spans="1:11" ht="63" customHeight="1">
      <c r="A127" s="107" t="s">
        <v>172</v>
      </c>
      <c r="B127" s="38" t="s">
        <v>80</v>
      </c>
      <c r="C127" s="114">
        <f>C128+C129+C130+C131+C132+C133</f>
        <v>136</v>
      </c>
      <c r="D127" s="114">
        <f>D128+D129+D130+D131+D132+D133</f>
        <v>113</v>
      </c>
      <c r="E127" s="61">
        <f>D127-C127</f>
        <v>-23</v>
      </c>
      <c r="F127" s="61">
        <f t="shared" ref="F127:F133" si="24">D127*100/C127</f>
        <v>83.1</v>
      </c>
      <c r="G127" s="114">
        <f>SUM(G128:G133)</f>
        <v>136</v>
      </c>
      <c r="H127" s="114">
        <f>H128+H129+H130+H131+H132+H133</f>
        <v>113</v>
      </c>
      <c r="I127" s="61">
        <f>H127-G127</f>
        <v>-23</v>
      </c>
      <c r="J127" s="62">
        <f t="shared" ref="J127:J133" si="25">H127*100/G127</f>
        <v>83.1</v>
      </c>
      <c r="K127" s="19">
        <f>K128+K129+K130+K131+K132+K133</f>
        <v>68</v>
      </c>
    </row>
    <row r="128" spans="1:11" ht="21.6" customHeight="1">
      <c r="A128" s="82" t="s">
        <v>137</v>
      </c>
      <c r="B128" s="38" t="s">
        <v>81</v>
      </c>
      <c r="C128" s="87">
        <v>1</v>
      </c>
      <c r="D128" s="87">
        <v>1</v>
      </c>
      <c r="E128" s="36">
        <f t="shared" ref="E128:E133" si="26">D128-C128</f>
        <v>0</v>
      </c>
      <c r="F128" s="36">
        <f t="shared" si="24"/>
        <v>100</v>
      </c>
      <c r="G128" s="87">
        <v>1</v>
      </c>
      <c r="H128" s="87">
        <v>1</v>
      </c>
      <c r="I128" s="36">
        <f t="shared" ref="I128:I133" si="27">H128-G128</f>
        <v>0</v>
      </c>
      <c r="J128" s="37">
        <f t="shared" si="25"/>
        <v>100</v>
      </c>
      <c r="K128" s="10">
        <v>1</v>
      </c>
    </row>
    <row r="129" spans="1:11" ht="21">
      <c r="A129" s="82" t="s">
        <v>138</v>
      </c>
      <c r="B129" s="38" t="s">
        <v>82</v>
      </c>
      <c r="C129" s="87">
        <v>33.5</v>
      </c>
      <c r="D129" s="87">
        <v>21.5</v>
      </c>
      <c r="E129" s="36">
        <f t="shared" si="26"/>
        <v>-12</v>
      </c>
      <c r="F129" s="36">
        <f t="shared" si="24"/>
        <v>64.2</v>
      </c>
      <c r="G129" s="87">
        <v>33.5</v>
      </c>
      <c r="H129" s="87">
        <v>21.5</v>
      </c>
      <c r="I129" s="36">
        <f t="shared" si="27"/>
        <v>-12</v>
      </c>
      <c r="J129" s="37">
        <f t="shared" si="25"/>
        <v>64.2</v>
      </c>
      <c r="K129" s="10">
        <v>11.5</v>
      </c>
    </row>
    <row r="130" spans="1:11" ht="21">
      <c r="A130" s="82" t="s">
        <v>115</v>
      </c>
      <c r="B130" s="38" t="s">
        <v>83</v>
      </c>
      <c r="C130" s="87">
        <v>2</v>
      </c>
      <c r="D130" s="87">
        <v>2</v>
      </c>
      <c r="E130" s="36">
        <f t="shared" si="26"/>
        <v>0</v>
      </c>
      <c r="F130" s="36">
        <f t="shared" si="24"/>
        <v>100</v>
      </c>
      <c r="G130" s="87">
        <v>2</v>
      </c>
      <c r="H130" s="87">
        <v>2</v>
      </c>
      <c r="I130" s="36">
        <f t="shared" si="27"/>
        <v>0</v>
      </c>
      <c r="J130" s="37">
        <f t="shared" si="25"/>
        <v>100</v>
      </c>
      <c r="K130" s="10">
        <v>7.5</v>
      </c>
    </row>
    <row r="131" spans="1:11" ht="21">
      <c r="A131" s="82" t="s">
        <v>139</v>
      </c>
      <c r="B131" s="38" t="s">
        <v>84</v>
      </c>
      <c r="C131" s="87">
        <v>45.5</v>
      </c>
      <c r="D131" s="87">
        <v>37.25</v>
      </c>
      <c r="E131" s="87">
        <f t="shared" si="26"/>
        <v>-8.25</v>
      </c>
      <c r="F131" s="36">
        <f t="shared" si="24"/>
        <v>81.900000000000006</v>
      </c>
      <c r="G131" s="87">
        <v>45.5</v>
      </c>
      <c r="H131" s="87">
        <v>37.25</v>
      </c>
      <c r="I131" s="36">
        <f t="shared" si="27"/>
        <v>-8.3000000000000007</v>
      </c>
      <c r="J131" s="37">
        <f t="shared" si="25"/>
        <v>81.900000000000006</v>
      </c>
      <c r="K131" s="10">
        <v>25</v>
      </c>
    </row>
    <row r="132" spans="1:11" ht="21">
      <c r="A132" s="82" t="s">
        <v>140</v>
      </c>
      <c r="B132" s="38" t="s">
        <v>85</v>
      </c>
      <c r="C132" s="87">
        <v>22.5</v>
      </c>
      <c r="D132" s="87">
        <v>21.75</v>
      </c>
      <c r="E132" s="36">
        <f t="shared" si="26"/>
        <v>-0.8</v>
      </c>
      <c r="F132" s="36">
        <f t="shared" si="24"/>
        <v>96.7</v>
      </c>
      <c r="G132" s="87">
        <v>22.5</v>
      </c>
      <c r="H132" s="87">
        <v>21.75</v>
      </c>
      <c r="I132" s="36">
        <f t="shared" si="27"/>
        <v>-0.8</v>
      </c>
      <c r="J132" s="37">
        <f t="shared" si="25"/>
        <v>96.7</v>
      </c>
      <c r="K132" s="10">
        <v>8</v>
      </c>
    </row>
    <row r="133" spans="1:11" ht="21">
      <c r="A133" s="82" t="s">
        <v>141</v>
      </c>
      <c r="B133" s="38" t="s">
        <v>86</v>
      </c>
      <c r="C133" s="87">
        <v>31.5</v>
      </c>
      <c r="D133" s="87">
        <v>29.5</v>
      </c>
      <c r="E133" s="36">
        <f t="shared" si="26"/>
        <v>-2</v>
      </c>
      <c r="F133" s="36">
        <f t="shared" si="24"/>
        <v>93.7</v>
      </c>
      <c r="G133" s="87">
        <v>31.5</v>
      </c>
      <c r="H133" s="87">
        <v>29.5</v>
      </c>
      <c r="I133" s="36">
        <f t="shared" si="27"/>
        <v>-2</v>
      </c>
      <c r="J133" s="37">
        <f t="shared" si="25"/>
        <v>93.7</v>
      </c>
      <c r="K133" s="10">
        <v>15</v>
      </c>
    </row>
    <row r="134" spans="1:11" ht="12" customHeight="1" thickBot="1">
      <c r="A134" s="88"/>
      <c r="B134" s="65"/>
      <c r="C134" s="89"/>
      <c r="D134" s="89"/>
      <c r="E134" s="89"/>
      <c r="F134" s="89"/>
      <c r="G134" s="89"/>
      <c r="H134" s="89"/>
      <c r="I134" s="89"/>
      <c r="J134" s="90"/>
      <c r="K134" s="21"/>
    </row>
    <row r="135" spans="1:11" ht="21">
      <c r="A135" s="59" t="s">
        <v>173</v>
      </c>
      <c r="B135" s="38" t="s">
        <v>87</v>
      </c>
      <c r="C135" s="60">
        <f>C136+C137+C138+C139+C140+C141</f>
        <v>3076.922</v>
      </c>
      <c r="D135" s="60">
        <f>D136+D137+D138+D139+D140+D141</f>
        <v>3186.3009999999999</v>
      </c>
      <c r="E135" s="61">
        <f t="shared" ref="E135:E148" si="28">D135-C135</f>
        <v>109.4</v>
      </c>
      <c r="F135" s="61">
        <f t="shared" ref="F135:F148" si="29">D135*100/C135</f>
        <v>103.6</v>
      </c>
      <c r="G135" s="60">
        <f>G136+G137+G138+G139+G140+G141</f>
        <v>3076.922</v>
      </c>
      <c r="H135" s="60">
        <f>H136+H137+H138+H139+H140+H141</f>
        <v>3186.3009999999999</v>
      </c>
      <c r="I135" s="61">
        <f t="shared" ref="I135:I148" si="30">H135-G135</f>
        <v>109.4</v>
      </c>
      <c r="J135" s="62">
        <f t="shared" ref="J135:J141" si="31">H135*100/G135</f>
        <v>103.6</v>
      </c>
      <c r="K135" s="13">
        <v>710.3</v>
      </c>
    </row>
    <row r="136" spans="1:11" ht="21">
      <c r="A136" s="82" t="s">
        <v>137</v>
      </c>
      <c r="B136" s="38" t="s">
        <v>88</v>
      </c>
      <c r="C136" s="35">
        <v>48.6</v>
      </c>
      <c r="D136" s="35">
        <f>29.399+17.721+23.628</f>
        <v>70.748000000000005</v>
      </c>
      <c r="E136" s="36">
        <f t="shared" si="28"/>
        <v>22.1</v>
      </c>
      <c r="F136" s="36">
        <f t="shared" si="29"/>
        <v>145.6</v>
      </c>
      <c r="G136" s="35">
        <v>48.6</v>
      </c>
      <c r="H136" s="35">
        <f>29.399+17.721+23.628</f>
        <v>70.748000000000005</v>
      </c>
      <c r="I136" s="36">
        <f t="shared" si="30"/>
        <v>22.1</v>
      </c>
      <c r="J136" s="37">
        <f t="shared" si="31"/>
        <v>145.6</v>
      </c>
      <c r="K136" s="13">
        <v>2998.9</v>
      </c>
    </row>
    <row r="137" spans="1:11" ht="21">
      <c r="A137" s="82" t="s">
        <v>138</v>
      </c>
      <c r="B137" s="38" t="s">
        <v>89</v>
      </c>
      <c r="C137" s="35">
        <v>786.2</v>
      </c>
      <c r="D137" s="35">
        <v>668.74</v>
      </c>
      <c r="E137" s="36">
        <f t="shared" si="28"/>
        <v>-117.5</v>
      </c>
      <c r="F137" s="36">
        <f t="shared" si="29"/>
        <v>85.1</v>
      </c>
      <c r="G137" s="35">
        <v>786.2</v>
      </c>
      <c r="H137" s="35">
        <v>668.74</v>
      </c>
      <c r="I137" s="36">
        <f t="shared" si="30"/>
        <v>-117.5</v>
      </c>
      <c r="J137" s="37">
        <f t="shared" si="31"/>
        <v>85.1</v>
      </c>
      <c r="K137" s="13">
        <v>507.6</v>
      </c>
    </row>
    <row r="138" spans="1:11" ht="21">
      <c r="A138" s="82" t="s">
        <v>115</v>
      </c>
      <c r="B138" s="38" t="s">
        <v>90</v>
      </c>
      <c r="C138" s="35">
        <v>48</v>
      </c>
      <c r="D138" s="35">
        <f>63.619+33.955-20</f>
        <v>77.573999999999998</v>
      </c>
      <c r="E138" s="36">
        <f t="shared" si="28"/>
        <v>29.6</v>
      </c>
      <c r="F138" s="36">
        <f t="shared" si="29"/>
        <v>161.6</v>
      </c>
      <c r="G138" s="35">
        <v>48</v>
      </c>
      <c r="H138" s="35">
        <f>63.619+33.955-20</f>
        <v>77.573999999999998</v>
      </c>
      <c r="I138" s="36">
        <f t="shared" si="30"/>
        <v>29.6</v>
      </c>
      <c r="J138" s="37">
        <f t="shared" si="31"/>
        <v>161.6</v>
      </c>
      <c r="K138" s="13">
        <v>928.1</v>
      </c>
    </row>
    <row r="139" spans="1:11" ht="24" customHeight="1">
      <c r="A139" s="82" t="s">
        <v>139</v>
      </c>
      <c r="B139" s="38" t="s">
        <v>91</v>
      </c>
      <c r="C139" s="35">
        <v>1016.2</v>
      </c>
      <c r="D139" s="35">
        <v>932.72799999999995</v>
      </c>
      <c r="E139" s="36">
        <f t="shared" si="28"/>
        <v>-83.5</v>
      </c>
      <c r="F139" s="36">
        <f t="shared" si="29"/>
        <v>91.8</v>
      </c>
      <c r="G139" s="35">
        <v>1016.2</v>
      </c>
      <c r="H139" s="35">
        <v>932.72799999999995</v>
      </c>
      <c r="I139" s="36">
        <f t="shared" si="30"/>
        <v>-83.5</v>
      </c>
      <c r="J139" s="37">
        <f t="shared" si="31"/>
        <v>91.8</v>
      </c>
      <c r="K139" s="20" t="e">
        <f>#REF!/K127/9</f>
        <v>#REF!</v>
      </c>
    </row>
    <row r="140" spans="1:11" ht="21">
      <c r="A140" s="82" t="s">
        <v>140</v>
      </c>
      <c r="B140" s="38" t="s">
        <v>92</v>
      </c>
      <c r="C140" s="35">
        <v>500</v>
      </c>
      <c r="D140" s="35">
        <v>532.08699999999999</v>
      </c>
      <c r="E140" s="36">
        <f t="shared" si="28"/>
        <v>32.1</v>
      </c>
      <c r="F140" s="36">
        <f t="shared" si="29"/>
        <v>106.4</v>
      </c>
      <c r="G140" s="35">
        <v>500</v>
      </c>
      <c r="H140" s="35">
        <v>532.08699999999999</v>
      </c>
      <c r="I140" s="36">
        <f t="shared" si="30"/>
        <v>32.1</v>
      </c>
      <c r="J140" s="37">
        <f t="shared" si="31"/>
        <v>106.4</v>
      </c>
      <c r="K140" s="13" t="e">
        <f>#REF!/K128/9</f>
        <v>#REF!</v>
      </c>
    </row>
    <row r="141" spans="1:11" ht="21">
      <c r="A141" s="82" t="s">
        <v>141</v>
      </c>
      <c r="B141" s="38" t="s">
        <v>93</v>
      </c>
      <c r="C141" s="35">
        <v>677.92200000000003</v>
      </c>
      <c r="D141" s="35">
        <v>904.42399999999998</v>
      </c>
      <c r="E141" s="36">
        <f t="shared" si="28"/>
        <v>226.5</v>
      </c>
      <c r="F141" s="36">
        <f t="shared" si="29"/>
        <v>133.4</v>
      </c>
      <c r="G141" s="35">
        <v>677.92200000000003</v>
      </c>
      <c r="H141" s="35">
        <v>904.42399999999998</v>
      </c>
      <c r="I141" s="36">
        <f t="shared" si="30"/>
        <v>226.5</v>
      </c>
      <c r="J141" s="37">
        <f t="shared" si="31"/>
        <v>133.4</v>
      </c>
      <c r="K141" s="13" t="e">
        <f>#REF!/K129/9</f>
        <v>#REF!</v>
      </c>
    </row>
    <row r="142" spans="1:11" ht="42">
      <c r="A142" s="107" t="s">
        <v>142</v>
      </c>
      <c r="B142" s="38" t="s">
        <v>94</v>
      </c>
      <c r="C142" s="60">
        <f>C135/C127/3</f>
        <v>7.5410000000000004</v>
      </c>
      <c r="D142" s="60">
        <f t="shared" ref="C142:D148" si="32">D135/D127/3</f>
        <v>9.3989999999999991</v>
      </c>
      <c r="E142" s="60">
        <f>D142-C142</f>
        <v>1.8580000000000001</v>
      </c>
      <c r="F142" s="61">
        <f>D142*100/C142</f>
        <v>124.6</v>
      </c>
      <c r="G142" s="60">
        <f t="shared" ref="G142:H142" si="33">G135/G127/3</f>
        <v>7.5410000000000004</v>
      </c>
      <c r="H142" s="60">
        <f t="shared" si="33"/>
        <v>9.3989999999999991</v>
      </c>
      <c r="I142" s="60">
        <f>H142-G142</f>
        <v>1.8580000000000001</v>
      </c>
      <c r="J142" s="62">
        <f>H142*100/G142</f>
        <v>124.6</v>
      </c>
      <c r="K142" s="13">
        <f>K135/K130/9</f>
        <v>10.5</v>
      </c>
    </row>
    <row r="143" spans="1:11" ht="21">
      <c r="A143" s="82" t="s">
        <v>137</v>
      </c>
      <c r="B143" s="38" t="s">
        <v>95</v>
      </c>
      <c r="C143" s="35">
        <f t="shared" si="32"/>
        <v>16.2</v>
      </c>
      <c r="D143" s="35">
        <f t="shared" si="32"/>
        <v>23.582999999999998</v>
      </c>
      <c r="E143" s="35">
        <f t="shared" si="28"/>
        <v>7.383</v>
      </c>
      <c r="F143" s="36">
        <f t="shared" si="29"/>
        <v>145.6</v>
      </c>
      <c r="G143" s="35">
        <f t="shared" ref="G143:H143" si="34">G136/G128/3</f>
        <v>16.2</v>
      </c>
      <c r="H143" s="35">
        <f t="shared" si="34"/>
        <v>23.582999999999998</v>
      </c>
      <c r="I143" s="35">
        <f t="shared" si="30"/>
        <v>7.383</v>
      </c>
      <c r="J143" s="37">
        <f t="shared" ref="J143:J148" si="35">H143*100/G143</f>
        <v>145.6</v>
      </c>
      <c r="K143" s="13">
        <f>K136/K131/9</f>
        <v>13.3</v>
      </c>
    </row>
    <row r="144" spans="1:11" ht="21">
      <c r="A144" s="82" t="s">
        <v>138</v>
      </c>
      <c r="B144" s="38" t="s">
        <v>96</v>
      </c>
      <c r="C144" s="35">
        <f t="shared" si="32"/>
        <v>7.8230000000000004</v>
      </c>
      <c r="D144" s="35">
        <f t="shared" si="32"/>
        <v>10.368</v>
      </c>
      <c r="E144" s="35">
        <f t="shared" si="28"/>
        <v>2.5449999999999999</v>
      </c>
      <c r="F144" s="36">
        <f t="shared" si="29"/>
        <v>132.5</v>
      </c>
      <c r="G144" s="35">
        <f t="shared" ref="G144:H144" si="36">G137/G129/3</f>
        <v>7.8230000000000004</v>
      </c>
      <c r="H144" s="35">
        <f t="shared" si="36"/>
        <v>10.368</v>
      </c>
      <c r="I144" s="35">
        <f t="shared" si="30"/>
        <v>2.5449999999999999</v>
      </c>
      <c r="J144" s="37">
        <f t="shared" si="35"/>
        <v>132.5</v>
      </c>
      <c r="K144" s="13">
        <f>K137/K132/9</f>
        <v>7.1</v>
      </c>
    </row>
    <row r="145" spans="1:11" ht="21">
      <c r="A145" s="82" t="s">
        <v>115</v>
      </c>
      <c r="B145" s="38" t="s">
        <v>97</v>
      </c>
      <c r="C145" s="35">
        <f t="shared" si="32"/>
        <v>8</v>
      </c>
      <c r="D145" s="35">
        <f t="shared" si="32"/>
        <v>12.929</v>
      </c>
      <c r="E145" s="35">
        <f t="shared" si="28"/>
        <v>4.9290000000000003</v>
      </c>
      <c r="F145" s="36">
        <f t="shared" si="29"/>
        <v>161.6</v>
      </c>
      <c r="G145" s="35">
        <f t="shared" ref="G145:H145" si="37">G138/G130/3</f>
        <v>8</v>
      </c>
      <c r="H145" s="35">
        <f t="shared" si="37"/>
        <v>12.929</v>
      </c>
      <c r="I145" s="35">
        <f t="shared" si="30"/>
        <v>4.9290000000000003</v>
      </c>
      <c r="J145" s="37">
        <f t="shared" si="35"/>
        <v>161.6</v>
      </c>
      <c r="K145" s="13">
        <f>K138/K133/9</f>
        <v>6.9</v>
      </c>
    </row>
    <row r="146" spans="1:11" ht="22.8" customHeight="1">
      <c r="A146" s="82" t="s">
        <v>139</v>
      </c>
      <c r="B146" s="38" t="s">
        <v>98</v>
      </c>
      <c r="C146" s="35">
        <f t="shared" si="32"/>
        <v>7.4450000000000003</v>
      </c>
      <c r="D146" s="35">
        <f t="shared" si="32"/>
        <v>8.3469999999999995</v>
      </c>
      <c r="E146" s="35">
        <f t="shared" si="28"/>
        <v>0.90200000000000002</v>
      </c>
      <c r="F146" s="36">
        <f t="shared" si="29"/>
        <v>112.1</v>
      </c>
      <c r="G146" s="35">
        <f t="shared" ref="G146:H146" si="38">G139/G131/3</f>
        <v>7.4450000000000003</v>
      </c>
      <c r="H146" s="35">
        <f t="shared" si="38"/>
        <v>8.3469999999999995</v>
      </c>
      <c r="I146" s="35">
        <f t="shared" si="30"/>
        <v>0.90200000000000002</v>
      </c>
      <c r="J146" s="37">
        <f t="shared" si="35"/>
        <v>112.1</v>
      </c>
      <c r="K146" s="6"/>
    </row>
    <row r="147" spans="1:11" ht="20.399999999999999" customHeight="1">
      <c r="A147" s="82" t="s">
        <v>140</v>
      </c>
      <c r="B147" s="38" t="s">
        <v>99</v>
      </c>
      <c r="C147" s="35">
        <f t="shared" si="32"/>
        <v>7.407</v>
      </c>
      <c r="D147" s="35">
        <f t="shared" si="32"/>
        <v>8.1549999999999994</v>
      </c>
      <c r="E147" s="35">
        <f t="shared" si="28"/>
        <v>0.748</v>
      </c>
      <c r="F147" s="36">
        <f t="shared" si="29"/>
        <v>110.1</v>
      </c>
      <c r="G147" s="35">
        <f t="shared" ref="G147:H147" si="39">G140/G132/3</f>
        <v>7.407</v>
      </c>
      <c r="H147" s="35">
        <f t="shared" si="39"/>
        <v>8.1549999999999994</v>
      </c>
      <c r="I147" s="35">
        <f t="shared" si="30"/>
        <v>0.748</v>
      </c>
      <c r="J147" s="37">
        <f t="shared" si="35"/>
        <v>110.1</v>
      </c>
      <c r="K147" s="6"/>
    </row>
    <row r="148" spans="1:11" ht="22.8" customHeight="1">
      <c r="A148" s="82" t="s">
        <v>141</v>
      </c>
      <c r="B148" s="38" t="s">
        <v>100</v>
      </c>
      <c r="C148" s="35">
        <f t="shared" si="32"/>
        <v>7.1740000000000004</v>
      </c>
      <c r="D148" s="35">
        <f t="shared" si="32"/>
        <v>10.218999999999999</v>
      </c>
      <c r="E148" s="35">
        <f t="shared" si="28"/>
        <v>3.0449999999999999</v>
      </c>
      <c r="F148" s="36">
        <f t="shared" si="29"/>
        <v>142.4</v>
      </c>
      <c r="G148" s="35">
        <f t="shared" ref="G148:H148" si="40">G141/G133/3</f>
        <v>7.1740000000000004</v>
      </c>
      <c r="H148" s="35">
        <f t="shared" si="40"/>
        <v>10.218999999999999</v>
      </c>
      <c r="I148" s="35">
        <f t="shared" si="30"/>
        <v>3.0449999999999999</v>
      </c>
      <c r="J148" s="37">
        <f t="shared" si="35"/>
        <v>142.4</v>
      </c>
      <c r="K148" s="6"/>
    </row>
    <row r="149" spans="1:11" ht="21.6" customHeight="1">
      <c r="A149" s="59" t="s">
        <v>143</v>
      </c>
      <c r="B149" s="38" t="s">
        <v>101</v>
      </c>
      <c r="C149" s="117">
        <v>0</v>
      </c>
      <c r="D149" s="117">
        <f>SUM(D150:D155)</f>
        <v>0</v>
      </c>
      <c r="E149" s="117">
        <f>D149-C149</f>
        <v>0</v>
      </c>
      <c r="F149" s="58"/>
      <c r="G149" s="117">
        <v>0</v>
      </c>
      <c r="H149" s="117">
        <f>SUM(H150:H155)</f>
        <v>0</v>
      </c>
      <c r="I149" s="117">
        <f>H149-G149</f>
        <v>0</v>
      </c>
      <c r="J149" s="85"/>
      <c r="K149" s="6"/>
    </row>
    <row r="150" spans="1:11" ht="20.399999999999999" customHeight="1">
      <c r="A150" s="82" t="s">
        <v>137</v>
      </c>
      <c r="B150" s="38" t="s">
        <v>102</v>
      </c>
      <c r="C150" s="117">
        <v>0</v>
      </c>
      <c r="D150" s="117">
        <v>0</v>
      </c>
      <c r="E150" s="117">
        <f t="shared" ref="E150:E155" si="41">D150-C150</f>
        <v>0</v>
      </c>
      <c r="F150" s="58"/>
      <c r="G150" s="117">
        <v>0</v>
      </c>
      <c r="H150" s="117">
        <v>0</v>
      </c>
      <c r="I150" s="117">
        <f t="shared" ref="I150:I155" si="42">H150-G150</f>
        <v>0</v>
      </c>
      <c r="J150" s="85"/>
      <c r="K150" s="6"/>
    </row>
    <row r="151" spans="1:11" ht="20.399999999999999" customHeight="1">
      <c r="A151" s="82" t="s">
        <v>138</v>
      </c>
      <c r="B151" s="38" t="s">
        <v>103</v>
      </c>
      <c r="C151" s="117">
        <v>0</v>
      </c>
      <c r="D151" s="117">
        <v>0</v>
      </c>
      <c r="E151" s="117">
        <f t="shared" si="41"/>
        <v>0</v>
      </c>
      <c r="F151" s="58"/>
      <c r="G151" s="117">
        <v>0</v>
      </c>
      <c r="H151" s="117">
        <v>0</v>
      </c>
      <c r="I151" s="117">
        <f t="shared" si="42"/>
        <v>0</v>
      </c>
      <c r="J151" s="85"/>
      <c r="K151" s="6"/>
    </row>
    <row r="152" spans="1:11" ht="21" customHeight="1" thickBot="1">
      <c r="A152" s="82" t="s">
        <v>115</v>
      </c>
      <c r="B152" s="38" t="s">
        <v>104</v>
      </c>
      <c r="C152" s="117">
        <v>0</v>
      </c>
      <c r="D152" s="117">
        <v>0</v>
      </c>
      <c r="E152" s="117">
        <f t="shared" si="41"/>
        <v>0</v>
      </c>
      <c r="F152" s="58"/>
      <c r="G152" s="117">
        <v>0</v>
      </c>
      <c r="H152" s="117">
        <v>0</v>
      </c>
      <c r="I152" s="117">
        <f t="shared" si="42"/>
        <v>0</v>
      </c>
      <c r="J152" s="85"/>
      <c r="K152" s="21"/>
    </row>
    <row r="153" spans="1:11" ht="22.2" customHeight="1">
      <c r="A153" s="82" t="s">
        <v>139</v>
      </c>
      <c r="B153" s="38" t="s">
        <v>105</v>
      </c>
      <c r="C153" s="117">
        <v>0</v>
      </c>
      <c r="D153" s="117">
        <v>0</v>
      </c>
      <c r="E153" s="117">
        <f t="shared" si="41"/>
        <v>0</v>
      </c>
      <c r="F153" s="58"/>
      <c r="G153" s="117">
        <v>0</v>
      </c>
      <c r="H153" s="117">
        <v>0</v>
      </c>
      <c r="I153" s="117">
        <f t="shared" si="42"/>
        <v>0</v>
      </c>
      <c r="J153" s="85"/>
      <c r="K153" s="5"/>
    </row>
    <row r="154" spans="1:11" ht="21">
      <c r="A154" s="82" t="s">
        <v>140</v>
      </c>
      <c r="B154" s="38" t="s">
        <v>106</v>
      </c>
      <c r="C154" s="117">
        <v>0</v>
      </c>
      <c r="D154" s="117">
        <v>0</v>
      </c>
      <c r="E154" s="117">
        <f t="shared" si="41"/>
        <v>0</v>
      </c>
      <c r="F154" s="58"/>
      <c r="G154" s="117">
        <v>0</v>
      </c>
      <c r="H154" s="117">
        <v>0</v>
      </c>
      <c r="I154" s="117">
        <f t="shared" si="42"/>
        <v>0</v>
      </c>
      <c r="J154" s="85"/>
      <c r="K154" s="1"/>
    </row>
    <row r="155" spans="1:11" ht="21">
      <c r="A155" s="118" t="s">
        <v>141</v>
      </c>
      <c r="B155" s="38" t="s">
        <v>107</v>
      </c>
      <c r="C155" s="117">
        <v>0</v>
      </c>
      <c r="D155" s="117">
        <v>0</v>
      </c>
      <c r="E155" s="117">
        <f t="shared" si="41"/>
        <v>0</v>
      </c>
      <c r="F155" s="58"/>
      <c r="G155" s="117">
        <v>0</v>
      </c>
      <c r="H155" s="117">
        <v>0</v>
      </c>
      <c r="I155" s="117">
        <f t="shared" si="42"/>
        <v>0</v>
      </c>
      <c r="J155" s="84"/>
    </row>
    <row r="156" spans="1:11" ht="21">
      <c r="A156" s="51"/>
      <c r="B156" s="52"/>
      <c r="C156" s="53"/>
      <c r="D156" s="57"/>
      <c r="E156" s="57"/>
      <c r="F156" s="53"/>
      <c r="G156" s="53"/>
      <c r="H156" s="53"/>
      <c r="I156" s="53"/>
      <c r="J156" s="54"/>
    </row>
    <row r="157" spans="1:11" ht="21">
      <c r="A157" s="51"/>
      <c r="B157" s="52"/>
      <c r="C157" s="53"/>
      <c r="D157" s="53"/>
      <c r="E157" s="53"/>
      <c r="F157" s="53"/>
      <c r="G157" s="53"/>
      <c r="H157" s="53"/>
      <c r="I157" s="53"/>
      <c r="J157" s="54"/>
    </row>
    <row r="158" spans="1:11" ht="25.2">
      <c r="A158" s="133" t="s">
        <v>256</v>
      </c>
      <c r="B158" s="133"/>
      <c r="C158" s="40"/>
      <c r="D158" s="40"/>
      <c r="E158" s="40"/>
      <c r="F158" s="40"/>
      <c r="G158" s="40"/>
      <c r="H158" s="55"/>
      <c r="I158" s="55"/>
      <c r="J158" s="39"/>
    </row>
    <row r="159" spans="1:11" ht="25.2">
      <c r="A159" s="102" t="s">
        <v>257</v>
      </c>
      <c r="B159" s="40"/>
      <c r="C159" s="40"/>
      <c r="D159" s="40"/>
      <c r="E159" s="40"/>
      <c r="F159" s="40"/>
      <c r="G159" s="40"/>
      <c r="H159" s="55"/>
      <c r="I159" s="133" t="s">
        <v>251</v>
      </c>
      <c r="J159" s="133"/>
    </row>
    <row r="160" spans="1:11" ht="25.2">
      <c r="A160" s="40"/>
      <c r="B160" s="40"/>
      <c r="C160" s="40"/>
      <c r="D160" s="40"/>
      <c r="E160" s="40"/>
      <c r="F160" s="40"/>
      <c r="G160" s="40"/>
      <c r="H160" s="56"/>
      <c r="I160" s="56"/>
      <c r="J160" s="39"/>
    </row>
    <row r="161" spans="1:10" ht="25.2">
      <c r="A161" s="40"/>
      <c r="B161" s="41"/>
      <c r="C161" s="41"/>
      <c r="D161" s="41"/>
      <c r="E161" s="41"/>
      <c r="F161" s="41"/>
      <c r="G161" s="41"/>
      <c r="H161" s="41"/>
      <c r="I161" s="41"/>
      <c r="J161" s="4"/>
    </row>
    <row r="162" spans="1:10" ht="25.2">
      <c r="A162" s="40" t="s">
        <v>221</v>
      </c>
      <c r="B162" s="41" t="s">
        <v>220</v>
      </c>
      <c r="C162" s="41"/>
      <c r="D162" s="41"/>
      <c r="E162" s="41"/>
      <c r="F162" s="41"/>
      <c r="G162" s="41"/>
      <c r="H162" s="41"/>
      <c r="I162" s="41"/>
      <c r="J162" s="4"/>
    </row>
    <row r="163" spans="1:10" ht="25.2">
      <c r="A163" s="40"/>
      <c r="B163" s="41"/>
      <c r="C163" s="41"/>
      <c r="D163" s="41"/>
      <c r="E163" s="41"/>
      <c r="F163" s="41"/>
      <c r="G163" s="41"/>
      <c r="H163" s="41"/>
      <c r="I163" s="41"/>
      <c r="J163" s="4"/>
    </row>
    <row r="164" spans="1:10" ht="25.2">
      <c r="A164" s="40" t="s">
        <v>238</v>
      </c>
      <c r="B164" s="41"/>
      <c r="C164" s="41"/>
      <c r="D164" s="41"/>
      <c r="E164" s="41"/>
      <c r="F164" s="41"/>
      <c r="G164" s="41"/>
      <c r="H164" s="41"/>
      <c r="I164" s="41"/>
      <c r="J164" s="4"/>
    </row>
    <row r="165" spans="1:10" ht="25.2">
      <c r="A165" s="41"/>
      <c r="B165" s="41"/>
      <c r="C165" s="41"/>
      <c r="D165" s="41"/>
      <c r="E165" s="41"/>
      <c r="F165" s="41"/>
      <c r="G165" s="41"/>
      <c r="H165" s="41"/>
      <c r="I165" s="41"/>
      <c r="J165" s="4"/>
    </row>
    <row r="166" spans="1:10" ht="25.2">
      <c r="A166" s="132" t="s">
        <v>239</v>
      </c>
      <c r="B166" s="132"/>
      <c r="C166" s="41"/>
      <c r="D166" s="41"/>
      <c r="E166" s="41"/>
      <c r="F166" s="41"/>
      <c r="G166" s="41"/>
      <c r="H166" s="41"/>
      <c r="I166" s="41"/>
      <c r="J166" s="4"/>
    </row>
    <row r="167" spans="1:10" ht="25.2">
      <c r="A167" s="132" t="s">
        <v>240</v>
      </c>
      <c r="B167" s="132"/>
      <c r="C167" s="41"/>
      <c r="D167" s="41"/>
      <c r="E167" s="41"/>
      <c r="F167" s="41"/>
      <c r="G167" s="41"/>
      <c r="H167" s="121"/>
      <c r="I167" s="133" t="s">
        <v>258</v>
      </c>
      <c r="J167" s="133"/>
    </row>
    <row r="168" spans="1:10" ht="21">
      <c r="A168" s="123"/>
      <c r="B168" s="123"/>
      <c r="C168" s="4"/>
      <c r="D168" s="4"/>
      <c r="E168" s="4"/>
      <c r="F168" s="4"/>
      <c r="G168" s="4"/>
      <c r="H168" s="4"/>
      <c r="I168" s="4"/>
      <c r="J168" s="4"/>
    </row>
    <row r="169" spans="1:10" ht="21">
      <c r="A169" s="122"/>
      <c r="B169" s="122"/>
      <c r="C169" s="4"/>
      <c r="D169" s="4"/>
      <c r="E169" s="2"/>
      <c r="F169" s="4"/>
      <c r="G169" s="4"/>
      <c r="H169" s="4"/>
      <c r="I169" s="2"/>
      <c r="J169" s="4"/>
    </row>
    <row r="170" spans="1:10" ht="21">
      <c r="A170" s="2"/>
      <c r="B170" s="4"/>
      <c r="C170" s="4"/>
      <c r="D170" s="4"/>
      <c r="E170" s="4"/>
      <c r="F170" s="4"/>
      <c r="G170" s="4"/>
      <c r="H170" s="4"/>
      <c r="I170" s="4"/>
      <c r="J170" s="4"/>
    </row>
    <row r="171" spans="1:10" ht="21">
      <c r="A171" s="2"/>
      <c r="B171" s="4"/>
      <c r="C171" s="4"/>
      <c r="D171" s="4"/>
      <c r="E171" s="4"/>
      <c r="F171" s="4"/>
      <c r="G171" s="4"/>
      <c r="H171" s="4"/>
      <c r="I171" s="4"/>
      <c r="J171" s="4"/>
    </row>
    <row r="172" spans="1:10">
      <c r="A172" s="4"/>
      <c r="B172" s="4"/>
      <c r="C172" s="4"/>
      <c r="D172" s="4"/>
      <c r="E172" s="4"/>
      <c r="F172" s="4"/>
      <c r="G172" s="4"/>
      <c r="H172" s="4"/>
      <c r="I172" s="4"/>
      <c r="J172" s="4"/>
    </row>
    <row r="173" spans="1:10">
      <c r="A173" s="4"/>
      <c r="B173" s="4"/>
      <c r="C173" s="4"/>
      <c r="D173" s="4"/>
      <c r="E173" s="4"/>
      <c r="F173" s="4"/>
      <c r="G173" s="4"/>
      <c r="H173" s="4"/>
      <c r="I173" s="4"/>
      <c r="J173" s="4"/>
    </row>
    <row r="174" spans="1:10">
      <c r="A174" s="4"/>
      <c r="B174" s="4"/>
      <c r="C174" s="4"/>
      <c r="D174" s="4"/>
      <c r="E174" s="4"/>
      <c r="F174" s="4"/>
      <c r="G174" s="4"/>
      <c r="H174" s="4"/>
      <c r="I174" s="4"/>
      <c r="J174" s="4"/>
    </row>
    <row r="175" spans="1:10">
      <c r="A175" s="4"/>
      <c r="B175" s="4"/>
      <c r="C175" s="4"/>
      <c r="D175" s="4"/>
      <c r="E175" s="4"/>
      <c r="F175" s="4"/>
      <c r="G175" s="4"/>
      <c r="H175" s="4"/>
      <c r="I175" s="4"/>
      <c r="J175" s="4"/>
    </row>
    <row r="176" spans="1:10">
      <c r="A176" s="4"/>
      <c r="B176" s="4"/>
      <c r="C176" s="4"/>
      <c r="D176" s="4"/>
      <c r="E176" s="4"/>
      <c r="F176" s="4"/>
      <c r="G176" s="4"/>
      <c r="H176" s="4"/>
      <c r="I176" s="4"/>
      <c r="J176" s="4"/>
    </row>
    <row r="177" spans="1:10">
      <c r="A177" s="4"/>
      <c r="B177" s="4"/>
      <c r="C177" s="4"/>
      <c r="D177" s="4"/>
      <c r="E177" s="4"/>
      <c r="F177" s="4"/>
      <c r="G177" s="4"/>
      <c r="H177" s="4"/>
      <c r="I177" s="4"/>
      <c r="J177" s="4"/>
    </row>
    <row r="178" spans="1:10">
      <c r="A178" s="4"/>
      <c r="B178" s="4"/>
      <c r="C178" s="4"/>
      <c r="D178" s="4"/>
      <c r="E178" s="4"/>
      <c r="F178" s="4"/>
      <c r="G178" s="4"/>
      <c r="H178" s="4"/>
      <c r="I178" s="4"/>
      <c r="J178" s="4"/>
    </row>
    <row r="179" spans="1:10">
      <c r="A179" s="4"/>
      <c r="B179" s="4"/>
      <c r="C179" s="4"/>
      <c r="D179" s="4"/>
      <c r="E179" s="4"/>
      <c r="F179" s="4"/>
      <c r="G179" s="4"/>
      <c r="H179" s="4"/>
      <c r="I179" s="4"/>
      <c r="J179" s="4"/>
    </row>
    <row r="180" spans="1:10">
      <c r="A180" s="4"/>
      <c r="B180" s="4"/>
      <c r="C180" s="4"/>
      <c r="D180" s="4"/>
      <c r="E180" s="4"/>
      <c r="F180" s="4"/>
      <c r="G180" s="4"/>
      <c r="H180" s="4"/>
      <c r="I180" s="4"/>
      <c r="J180" s="4"/>
    </row>
    <row r="181" spans="1:10">
      <c r="A181" s="4"/>
      <c r="B181" s="4"/>
      <c r="C181" s="4"/>
      <c r="D181" s="4"/>
      <c r="E181" s="4"/>
      <c r="F181" s="4"/>
      <c r="G181" s="4"/>
      <c r="H181" s="4"/>
      <c r="I181" s="4"/>
      <c r="J181" s="4"/>
    </row>
    <row r="182" spans="1:10">
      <c r="A182" s="4"/>
      <c r="B182" s="4"/>
      <c r="C182" s="4"/>
      <c r="D182" s="4"/>
      <c r="E182" s="4"/>
      <c r="F182" s="4"/>
      <c r="G182" s="4"/>
      <c r="H182" s="4"/>
      <c r="I182" s="4"/>
      <c r="J182" s="4"/>
    </row>
    <row r="183" spans="1:10">
      <c r="A183" s="4"/>
      <c r="B183" s="4"/>
      <c r="C183" s="4"/>
      <c r="D183" s="4"/>
      <c r="E183" s="4"/>
      <c r="F183" s="4"/>
      <c r="G183" s="4"/>
      <c r="H183" s="4"/>
      <c r="I183" s="4"/>
      <c r="J183" s="4"/>
    </row>
    <row r="184" spans="1:10">
      <c r="A184" s="4"/>
      <c r="B184" s="4"/>
      <c r="C184" s="4"/>
      <c r="D184" s="4"/>
      <c r="E184" s="4"/>
      <c r="F184" s="4"/>
      <c r="G184" s="4"/>
      <c r="H184" s="4"/>
      <c r="I184" s="4"/>
      <c r="J184" s="4"/>
    </row>
    <row r="185" spans="1:10">
      <c r="A185" s="4"/>
      <c r="B185" s="4"/>
      <c r="C185" s="4"/>
      <c r="D185" s="4"/>
      <c r="E185" s="4"/>
      <c r="F185" s="4"/>
      <c r="G185" s="4"/>
      <c r="H185" s="4"/>
      <c r="I185" s="4"/>
      <c r="J185" s="4"/>
    </row>
    <row r="186" spans="1:10">
      <c r="A186" s="4"/>
      <c r="B186" s="4"/>
      <c r="C186" s="4"/>
      <c r="D186" s="4"/>
      <c r="E186" s="4"/>
      <c r="F186" s="4"/>
      <c r="G186" s="4"/>
      <c r="H186" s="4"/>
      <c r="I186" s="4"/>
      <c r="J186" s="4"/>
    </row>
    <row r="187" spans="1:10">
      <c r="A187" s="4"/>
      <c r="B187" s="4"/>
      <c r="C187" s="4"/>
      <c r="D187" s="4"/>
      <c r="E187" s="4"/>
      <c r="F187" s="4"/>
      <c r="G187" s="4"/>
      <c r="H187" s="4"/>
      <c r="I187" s="4"/>
      <c r="J187" s="4"/>
    </row>
    <row r="188" spans="1:10">
      <c r="A188" s="4"/>
      <c r="B188" s="4"/>
      <c r="C188" s="4"/>
      <c r="D188" s="4"/>
      <c r="E188" s="4"/>
      <c r="F188" s="4"/>
      <c r="G188" s="4"/>
      <c r="H188" s="4"/>
      <c r="I188" s="4"/>
      <c r="J188" s="4"/>
    </row>
    <row r="189" spans="1:10">
      <c r="A189" s="4"/>
      <c r="B189" s="4"/>
      <c r="C189" s="4"/>
      <c r="D189" s="4"/>
      <c r="E189" s="4"/>
      <c r="F189" s="4"/>
      <c r="G189" s="4"/>
      <c r="H189" s="4"/>
      <c r="I189" s="4"/>
      <c r="J189" s="4"/>
    </row>
    <row r="190" spans="1:10">
      <c r="A190" s="4"/>
      <c r="B190" s="4"/>
      <c r="C190" s="4"/>
      <c r="D190" s="4"/>
      <c r="E190" s="4"/>
      <c r="F190" s="4"/>
      <c r="G190" s="4"/>
      <c r="H190" s="4"/>
      <c r="I190" s="4"/>
      <c r="J190" s="4"/>
    </row>
    <row r="191" spans="1:10">
      <c r="A191" s="4"/>
      <c r="B191" s="4"/>
      <c r="C191" s="4"/>
      <c r="D191" s="4"/>
      <c r="E191" s="4"/>
      <c r="F191" s="4"/>
      <c r="G191" s="4"/>
      <c r="H191" s="4"/>
      <c r="I191" s="4"/>
      <c r="J191" s="4"/>
    </row>
    <row r="192" spans="1:10">
      <c r="A192" s="4"/>
      <c r="B192" s="4"/>
      <c r="C192" s="4"/>
      <c r="D192" s="4"/>
      <c r="E192" s="4"/>
      <c r="F192" s="4"/>
      <c r="G192" s="4"/>
      <c r="H192" s="4"/>
      <c r="I192" s="4"/>
      <c r="J192" s="4"/>
    </row>
    <row r="193" spans="1:10">
      <c r="A193" s="4"/>
      <c r="B193" s="4"/>
      <c r="C193" s="4"/>
      <c r="D193" s="4"/>
      <c r="E193" s="4"/>
      <c r="F193" s="4"/>
      <c r="G193" s="4"/>
      <c r="H193" s="4"/>
      <c r="I193" s="4"/>
      <c r="J193" s="4"/>
    </row>
    <row r="194" spans="1:10">
      <c r="A194" s="4"/>
      <c r="B194" s="4"/>
      <c r="C194" s="4"/>
      <c r="D194" s="4"/>
      <c r="E194" s="4"/>
      <c r="F194" s="4"/>
      <c r="G194" s="4"/>
      <c r="H194" s="4"/>
      <c r="I194" s="4"/>
      <c r="J194" s="4"/>
    </row>
    <row r="195" spans="1:10">
      <c r="A195" s="4"/>
      <c r="B195" s="4"/>
      <c r="C195" s="4"/>
      <c r="D195" s="4"/>
      <c r="E195" s="4"/>
      <c r="F195" s="4"/>
      <c r="G195" s="4"/>
      <c r="H195" s="4"/>
      <c r="I195" s="4"/>
      <c r="J195" s="4"/>
    </row>
    <row r="196" spans="1:10">
      <c r="A196" s="4"/>
      <c r="B196" s="4"/>
      <c r="C196" s="4"/>
      <c r="D196" s="4"/>
      <c r="E196" s="4"/>
      <c r="F196" s="4"/>
      <c r="G196" s="4"/>
      <c r="H196" s="4"/>
      <c r="I196" s="4"/>
      <c r="J196" s="4"/>
    </row>
    <row r="197" spans="1:10">
      <c r="A197" s="4"/>
      <c r="B197" s="4"/>
      <c r="C197" s="4"/>
      <c r="D197" s="4"/>
      <c r="E197" s="4"/>
      <c r="F197" s="4"/>
      <c r="G197" s="4"/>
      <c r="H197" s="4"/>
      <c r="I197" s="4"/>
      <c r="J197" s="4"/>
    </row>
    <row r="198" spans="1:10">
      <c r="A198" s="4"/>
      <c r="B198" s="4"/>
      <c r="C198" s="4"/>
      <c r="D198" s="4"/>
      <c r="E198" s="4"/>
      <c r="F198" s="4"/>
      <c r="G198" s="4"/>
      <c r="H198" s="4"/>
      <c r="I198" s="4"/>
      <c r="J198" s="4"/>
    </row>
    <row r="199" spans="1:10">
      <c r="A199" s="4"/>
      <c r="B199" s="4"/>
      <c r="C199" s="4"/>
      <c r="D199" s="4"/>
      <c r="E199" s="4"/>
      <c r="F199" s="4"/>
      <c r="G199" s="4"/>
      <c r="H199" s="4"/>
      <c r="I199" s="4"/>
      <c r="J199" s="4"/>
    </row>
    <row r="200" spans="1:10">
      <c r="A200" s="4"/>
      <c r="B200" s="4"/>
      <c r="C200" s="4"/>
      <c r="D200" s="4"/>
      <c r="E200" s="4"/>
      <c r="F200" s="4"/>
      <c r="G200" s="4"/>
      <c r="H200" s="4"/>
      <c r="I200" s="4"/>
      <c r="J200" s="4"/>
    </row>
    <row r="201" spans="1:10">
      <c r="A201" s="4"/>
      <c r="B201" s="4"/>
      <c r="C201" s="4"/>
      <c r="D201" s="4"/>
      <c r="E201" s="4"/>
      <c r="F201" s="4"/>
      <c r="G201" s="4"/>
      <c r="H201" s="4"/>
      <c r="I201" s="4"/>
      <c r="J201" s="4"/>
    </row>
    <row r="202" spans="1:10">
      <c r="A202" s="4"/>
      <c r="B202" s="4"/>
      <c r="C202" s="4"/>
      <c r="D202" s="4"/>
      <c r="E202" s="4"/>
      <c r="F202" s="4"/>
      <c r="G202" s="4"/>
      <c r="H202" s="4"/>
      <c r="I202" s="4"/>
      <c r="J202" s="4"/>
    </row>
    <row r="203" spans="1:10">
      <c r="A203" s="4"/>
      <c r="B203" s="4"/>
      <c r="C203" s="4"/>
      <c r="D203" s="4"/>
      <c r="E203" s="4"/>
      <c r="F203" s="4"/>
      <c r="G203" s="4"/>
      <c r="H203" s="4"/>
      <c r="I203" s="4"/>
      <c r="J203" s="4"/>
    </row>
    <row r="204" spans="1:10">
      <c r="A204" s="4"/>
      <c r="B204" s="4"/>
      <c r="C204" s="4"/>
      <c r="D204" s="4"/>
      <c r="E204" s="4"/>
      <c r="F204" s="4"/>
      <c r="G204" s="4"/>
      <c r="H204" s="4"/>
      <c r="I204" s="4"/>
      <c r="J204" s="4"/>
    </row>
    <row r="205" spans="1:10">
      <c r="A205" s="4"/>
      <c r="B205" s="4"/>
      <c r="C205" s="4"/>
      <c r="D205" s="4"/>
      <c r="E205" s="4"/>
      <c r="F205" s="4"/>
      <c r="G205" s="4"/>
      <c r="H205" s="4"/>
      <c r="I205" s="4"/>
      <c r="J205" s="4"/>
    </row>
    <row r="206" spans="1:10">
      <c r="A206" s="4"/>
      <c r="B206" s="4"/>
      <c r="C206" s="4"/>
      <c r="D206" s="4"/>
      <c r="E206" s="4"/>
      <c r="F206" s="4"/>
      <c r="G206" s="4"/>
      <c r="H206" s="4"/>
      <c r="I206" s="4"/>
      <c r="J206" s="4"/>
    </row>
    <row r="207" spans="1:10">
      <c r="A207" s="4"/>
      <c r="B207" s="4"/>
      <c r="C207" s="4"/>
      <c r="D207" s="4"/>
      <c r="E207" s="4"/>
      <c r="F207" s="4"/>
      <c r="G207" s="4"/>
      <c r="H207" s="4"/>
      <c r="I207" s="4"/>
      <c r="J207" s="4"/>
    </row>
    <row r="208" spans="1:10">
      <c r="A208" s="4"/>
      <c r="B208" s="4"/>
      <c r="C208" s="4"/>
      <c r="D208" s="4"/>
      <c r="E208" s="4"/>
      <c r="F208" s="4"/>
      <c r="G208" s="4"/>
      <c r="H208" s="4"/>
      <c r="I208" s="4"/>
      <c r="J208" s="4"/>
    </row>
    <row r="209" spans="1:10">
      <c r="A209" s="4"/>
      <c r="B209" s="4"/>
      <c r="C209" s="4"/>
      <c r="D209" s="4"/>
      <c r="E209" s="4"/>
      <c r="F209" s="4"/>
      <c r="G209" s="4"/>
      <c r="H209" s="4"/>
      <c r="I209" s="4"/>
      <c r="J209" s="4"/>
    </row>
    <row r="210" spans="1:10">
      <c r="A210" s="4"/>
      <c r="B210" s="4"/>
      <c r="C210" s="4"/>
      <c r="D210" s="4"/>
      <c r="E210" s="4"/>
      <c r="F210" s="4"/>
      <c r="G210" s="4"/>
      <c r="H210" s="4"/>
      <c r="I210" s="4"/>
      <c r="J210" s="4"/>
    </row>
    <row r="211" spans="1:10">
      <c r="A211" s="4"/>
      <c r="B211" s="4"/>
      <c r="C211" s="4"/>
      <c r="D211" s="4"/>
      <c r="E211" s="4"/>
      <c r="F211" s="4"/>
      <c r="G211" s="4"/>
      <c r="H211" s="4"/>
      <c r="I211" s="4"/>
      <c r="J211" s="4"/>
    </row>
    <row r="212" spans="1:10">
      <c r="A212" s="4"/>
      <c r="B212" s="4"/>
      <c r="C212" s="4"/>
      <c r="D212" s="4"/>
      <c r="E212" s="4"/>
      <c r="F212" s="4"/>
      <c r="G212" s="4"/>
      <c r="H212" s="4"/>
      <c r="I212" s="4"/>
      <c r="J212" s="4"/>
    </row>
    <row r="213" spans="1:10">
      <c r="A213" s="4"/>
      <c r="B213" s="4"/>
      <c r="C213" s="4"/>
      <c r="D213" s="4"/>
      <c r="E213" s="4"/>
      <c r="F213" s="4"/>
      <c r="G213" s="4"/>
      <c r="H213" s="4"/>
      <c r="I213" s="4"/>
      <c r="J213" s="4"/>
    </row>
    <row r="214" spans="1:10">
      <c r="A214" s="4"/>
      <c r="B214" s="4"/>
      <c r="C214" s="4"/>
      <c r="D214" s="4"/>
      <c r="E214" s="4"/>
      <c r="F214" s="4"/>
      <c r="G214" s="4"/>
      <c r="H214" s="4"/>
      <c r="I214" s="4"/>
      <c r="J214" s="4"/>
    </row>
    <row r="215" spans="1:10">
      <c r="A215" s="4"/>
      <c r="B215" s="4"/>
      <c r="C215" s="4"/>
      <c r="D215" s="4"/>
      <c r="E215" s="4"/>
      <c r="F215" s="4"/>
      <c r="G215" s="4"/>
      <c r="H215" s="4"/>
      <c r="I215" s="4"/>
      <c r="J215" s="4"/>
    </row>
    <row r="216" spans="1:10">
      <c r="A216" s="4"/>
      <c r="B216" s="4"/>
      <c r="C216" s="4"/>
      <c r="D216" s="4"/>
      <c r="E216" s="4"/>
      <c r="F216" s="4"/>
      <c r="G216" s="4"/>
      <c r="H216" s="4"/>
      <c r="I216" s="4"/>
      <c r="J216" s="4"/>
    </row>
    <row r="217" spans="1:10">
      <c r="A217" s="4"/>
      <c r="B217" s="4"/>
      <c r="C217" s="4"/>
      <c r="D217" s="4"/>
      <c r="E217" s="4"/>
      <c r="F217" s="4"/>
      <c r="G217" s="4"/>
      <c r="H217" s="4"/>
      <c r="I217" s="4"/>
      <c r="J217" s="4"/>
    </row>
    <row r="218" spans="1:10">
      <c r="A218" s="4"/>
      <c r="B218" s="4"/>
      <c r="C218" s="4"/>
      <c r="D218" s="4"/>
      <c r="E218" s="4"/>
      <c r="F218" s="4"/>
      <c r="G218" s="4"/>
      <c r="H218" s="4"/>
      <c r="I218" s="4"/>
      <c r="J218" s="4"/>
    </row>
    <row r="219" spans="1:10">
      <c r="A219" s="4"/>
      <c r="B219" s="4"/>
      <c r="C219" s="4"/>
      <c r="D219" s="4"/>
      <c r="E219" s="4"/>
      <c r="F219" s="4"/>
      <c r="G219" s="4"/>
      <c r="H219" s="4"/>
      <c r="I219" s="4"/>
      <c r="J219" s="4"/>
    </row>
    <row r="220" spans="1:10">
      <c r="A220" s="4"/>
      <c r="B220" s="4"/>
      <c r="C220" s="4"/>
      <c r="D220" s="4"/>
      <c r="E220" s="4"/>
      <c r="F220" s="4"/>
      <c r="G220" s="4"/>
      <c r="H220" s="4"/>
      <c r="I220" s="4"/>
      <c r="J220" s="4"/>
    </row>
    <row r="221" spans="1:10">
      <c r="A221" s="4"/>
      <c r="B221" s="4"/>
      <c r="C221" s="4"/>
      <c r="D221" s="4"/>
      <c r="E221" s="4"/>
      <c r="F221" s="4"/>
      <c r="G221" s="4"/>
      <c r="H221" s="4"/>
      <c r="I221" s="4"/>
      <c r="J221" s="4"/>
    </row>
    <row r="222" spans="1:10">
      <c r="A222" s="4"/>
      <c r="B222" s="4"/>
      <c r="C222" s="4"/>
      <c r="D222" s="4"/>
      <c r="E222" s="4"/>
      <c r="F222" s="4"/>
      <c r="G222" s="4"/>
      <c r="H222" s="4"/>
      <c r="I222" s="4"/>
      <c r="J222" s="4"/>
    </row>
    <row r="223" spans="1:10">
      <c r="A223" s="4"/>
      <c r="B223" s="4"/>
      <c r="C223" s="4"/>
      <c r="D223" s="4"/>
      <c r="E223" s="4"/>
      <c r="F223" s="4"/>
      <c r="G223" s="4"/>
      <c r="H223" s="4"/>
      <c r="I223" s="4"/>
      <c r="J223" s="4"/>
    </row>
    <row r="224" spans="1:10">
      <c r="A224" s="4"/>
      <c r="B224" s="4"/>
      <c r="C224" s="4"/>
      <c r="D224" s="4"/>
      <c r="E224" s="4"/>
      <c r="F224" s="4"/>
      <c r="G224" s="4"/>
      <c r="H224" s="4"/>
      <c r="I224" s="4"/>
      <c r="J224" s="4"/>
    </row>
    <row r="225" spans="1:10">
      <c r="A225" s="4"/>
      <c r="B225" s="4"/>
      <c r="C225" s="4"/>
      <c r="D225" s="4"/>
      <c r="E225" s="4"/>
      <c r="F225" s="4"/>
      <c r="G225" s="4"/>
      <c r="H225" s="4"/>
      <c r="I225" s="4"/>
      <c r="J225" s="4"/>
    </row>
    <row r="226" spans="1:10">
      <c r="A226" s="4"/>
      <c r="B226" s="4"/>
      <c r="C226" s="4"/>
      <c r="D226" s="4"/>
      <c r="E226" s="4"/>
      <c r="F226" s="4"/>
      <c r="G226" s="4"/>
      <c r="H226" s="4"/>
      <c r="I226" s="4"/>
      <c r="J226" s="4"/>
    </row>
    <row r="227" spans="1:10">
      <c r="A227" s="4"/>
      <c r="B227" s="4"/>
      <c r="C227" s="4"/>
      <c r="D227" s="4"/>
      <c r="E227" s="4"/>
      <c r="F227" s="4"/>
      <c r="G227" s="4"/>
      <c r="H227" s="4"/>
      <c r="I227" s="4"/>
      <c r="J227" s="4"/>
    </row>
    <row r="228" spans="1:10">
      <c r="A228" s="4"/>
      <c r="B228" s="4"/>
      <c r="C228" s="4"/>
      <c r="D228" s="4"/>
      <c r="E228" s="4"/>
      <c r="F228" s="4"/>
      <c r="G228" s="4"/>
      <c r="H228" s="4"/>
      <c r="I228" s="4"/>
      <c r="J228" s="4"/>
    </row>
    <row r="229" spans="1:10">
      <c r="A229" s="4"/>
      <c r="B229" s="4"/>
      <c r="C229" s="4"/>
      <c r="D229" s="4"/>
      <c r="E229" s="4"/>
      <c r="F229" s="4"/>
      <c r="G229" s="4"/>
      <c r="H229" s="4"/>
      <c r="I229" s="4"/>
      <c r="J229" s="4"/>
    </row>
    <row r="230" spans="1:10">
      <c r="A230" s="4"/>
      <c r="B230" s="4"/>
      <c r="C230" s="4"/>
      <c r="D230" s="4"/>
      <c r="E230" s="4"/>
      <c r="F230" s="4"/>
      <c r="G230" s="4"/>
      <c r="H230" s="4"/>
      <c r="I230" s="4"/>
      <c r="J230" s="4"/>
    </row>
    <row r="231" spans="1:10">
      <c r="A231" s="4"/>
      <c r="B231" s="4"/>
      <c r="C231" s="4"/>
      <c r="D231" s="4"/>
      <c r="E231" s="4"/>
      <c r="F231" s="4"/>
      <c r="G231" s="4"/>
      <c r="H231" s="4"/>
      <c r="I231" s="4"/>
      <c r="J231" s="4"/>
    </row>
    <row r="232" spans="1:10">
      <c r="A232" s="4"/>
      <c r="B232" s="4"/>
      <c r="C232" s="4"/>
      <c r="D232" s="4"/>
      <c r="E232" s="4"/>
      <c r="F232" s="4"/>
      <c r="G232" s="4"/>
      <c r="H232" s="4"/>
      <c r="I232" s="4"/>
      <c r="J232" s="4"/>
    </row>
    <row r="233" spans="1:10">
      <c r="A233" s="4"/>
      <c r="B233" s="4"/>
      <c r="C233" s="4"/>
      <c r="D233" s="4"/>
      <c r="E233" s="4"/>
      <c r="F233" s="4"/>
      <c r="G233" s="4"/>
      <c r="H233" s="4"/>
      <c r="I233" s="4"/>
      <c r="J233" s="4"/>
    </row>
    <row r="234" spans="1:10">
      <c r="A234" s="4"/>
      <c r="B234" s="4"/>
      <c r="C234" s="4"/>
      <c r="D234" s="4"/>
      <c r="E234" s="4"/>
      <c r="F234" s="4"/>
      <c r="G234" s="4"/>
      <c r="H234" s="4"/>
      <c r="I234" s="4"/>
      <c r="J234" s="4"/>
    </row>
    <row r="235" spans="1:10">
      <c r="A235" s="4"/>
      <c r="B235" s="4"/>
      <c r="C235" s="4"/>
      <c r="D235" s="4"/>
      <c r="E235" s="4"/>
      <c r="F235" s="4"/>
      <c r="G235" s="4"/>
      <c r="H235" s="4"/>
      <c r="I235" s="4"/>
      <c r="J235" s="4"/>
    </row>
  </sheetData>
  <mergeCells count="49">
    <mergeCell ref="B21:J21"/>
    <mergeCell ref="I17:J18"/>
    <mergeCell ref="B27:B28"/>
    <mergeCell ref="B22:J22"/>
    <mergeCell ref="B17:H17"/>
    <mergeCell ref="B18:H18"/>
    <mergeCell ref="B19:H19"/>
    <mergeCell ref="I19:K19"/>
    <mergeCell ref="I20:J20"/>
    <mergeCell ref="H1:J1"/>
    <mergeCell ref="H2:J2"/>
    <mergeCell ref="H3:J3"/>
    <mergeCell ref="H4:J4"/>
    <mergeCell ref="B14:H14"/>
    <mergeCell ref="I8:J8"/>
    <mergeCell ref="I10:J10"/>
    <mergeCell ref="B10:H10"/>
    <mergeCell ref="B11:H11"/>
    <mergeCell ref="B12:H12"/>
    <mergeCell ref="B13:H13"/>
    <mergeCell ref="B15:H15"/>
    <mergeCell ref="B16:H16"/>
    <mergeCell ref="A86:J86"/>
    <mergeCell ref="A99:J99"/>
    <mergeCell ref="A27:A28"/>
    <mergeCell ref="A81:J81"/>
    <mergeCell ref="G27:J27"/>
    <mergeCell ref="A80:J80"/>
    <mergeCell ref="A24:J24"/>
    <mergeCell ref="A25:J25"/>
    <mergeCell ref="C27:F27"/>
    <mergeCell ref="A55:J55"/>
    <mergeCell ref="A30:J30"/>
    <mergeCell ref="A87:J87"/>
    <mergeCell ref="A31:J31"/>
    <mergeCell ref="B20:H20"/>
    <mergeCell ref="A169:B169"/>
    <mergeCell ref="A168:B168"/>
    <mergeCell ref="A110:J110"/>
    <mergeCell ref="A111:J111"/>
    <mergeCell ref="A117:J117"/>
    <mergeCell ref="A125:J125"/>
    <mergeCell ref="A126:B126"/>
    <mergeCell ref="A116:J116"/>
    <mergeCell ref="A166:B166"/>
    <mergeCell ref="A167:B167"/>
    <mergeCell ref="A158:B158"/>
    <mergeCell ref="I159:J159"/>
    <mergeCell ref="I167:J167"/>
  </mergeCells>
  <phoneticPr fontId="0" type="noConversion"/>
  <pageMargins left="0.74803149606299213" right="0.74803149606299213" top="1.1811023622047245" bottom="0.82677165354330717" header="0.98425196850393704" footer="0"/>
  <pageSetup paperSize="9" scale="50" orientation="landscape" r:id="rId1"/>
  <headerFooter differentFirst="1">
    <oddHeader>&amp;C&amp;"Times New Roman,обычный"&amp;16&amp;P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звіт</vt:lpstr>
      <vt:lpstr>Лист1</vt:lpstr>
      <vt:lpstr>звіт!Заголовки_для_печати</vt:lpstr>
      <vt:lpstr>звіт!Область_печати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Icecream PDF Split&amp;Merge</dc:creator>
  <cp:lastModifiedBy>lisicya</cp:lastModifiedBy>
  <cp:lastPrinted>2025-06-18T07:37:24Z</cp:lastPrinted>
  <dcterms:created xsi:type="dcterms:W3CDTF">2020-05-18T06:02:42Z</dcterms:created>
  <dcterms:modified xsi:type="dcterms:W3CDTF">2025-06-18T07:38:30Z</dcterms:modified>
</cp:coreProperties>
</file>