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2576"/>
  </bookViews>
  <sheets>
    <sheet name="звіт" sheetId="3" r:id="rId1"/>
    <sheet name="Лист1" sheetId="2" r:id="rId2"/>
  </sheets>
  <definedNames>
    <definedName name="_xlnm.Print_Titles" localSheetId="0">звіт!$27:$29</definedName>
    <definedName name="_xlnm.Print_Area" localSheetId="0">звіт!$A$1:$J$162</definedName>
  </definedNames>
  <calcPr calcId="1257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9" i="3"/>
  <c r="G143" l="1"/>
  <c r="G142"/>
  <c r="G141"/>
  <c r="G140"/>
  <c r="G139"/>
  <c r="G138"/>
  <c r="H141"/>
  <c r="H142"/>
  <c r="H143"/>
  <c r="H139"/>
  <c r="H140"/>
  <c r="H138"/>
  <c r="H115"/>
  <c r="F39" l="1"/>
  <c r="E39"/>
  <c r="I39" l="1"/>
  <c r="J39"/>
  <c r="G36"/>
  <c r="C70"/>
  <c r="J47" l="1"/>
  <c r="G122"/>
  <c r="E133" l="1"/>
  <c r="D115" l="1"/>
  <c r="I138" l="1"/>
  <c r="G130"/>
  <c r="G137" s="1"/>
  <c r="J49"/>
  <c r="F49"/>
  <c r="G59" l="1"/>
  <c r="H32"/>
  <c r="G32"/>
  <c r="D36"/>
  <c r="D32"/>
  <c r="C130" l="1"/>
  <c r="C32"/>
  <c r="C138"/>
  <c r="D59" l="1"/>
  <c r="C36"/>
  <c r="C59"/>
  <c r="C74" s="1"/>
  <c r="G43" l="1"/>
  <c r="H86"/>
  <c r="C86" l="1"/>
  <c r="G86"/>
  <c r="J67"/>
  <c r="H36"/>
  <c r="G74"/>
  <c r="D74" l="1"/>
  <c r="D86" l="1"/>
  <c r="I38" l="1"/>
  <c r="I37"/>
  <c r="I34"/>
  <c r="J34"/>
  <c r="F34"/>
  <c r="C43"/>
  <c r="E34"/>
  <c r="D142" l="1"/>
  <c r="I116" l="1"/>
  <c r="E116"/>
  <c r="E47"/>
  <c r="J33"/>
  <c r="J35"/>
  <c r="J37"/>
  <c r="J38"/>
  <c r="J40"/>
  <c r="J41"/>
  <c r="J42"/>
  <c r="I33"/>
  <c r="I35"/>
  <c r="I40"/>
  <c r="I41"/>
  <c r="I42"/>
  <c r="I45"/>
  <c r="I47"/>
  <c r="I49"/>
  <c r="E33"/>
  <c r="E35"/>
  <c r="E37"/>
  <c r="E38"/>
  <c r="E40"/>
  <c r="E41"/>
  <c r="E42"/>
  <c r="E49"/>
  <c r="F33"/>
  <c r="F35"/>
  <c r="F37"/>
  <c r="F38"/>
  <c r="F40"/>
  <c r="F41"/>
  <c r="F42"/>
  <c r="I113" l="1"/>
  <c r="I114"/>
  <c r="I115"/>
  <c r="I117"/>
  <c r="I118"/>
  <c r="I119"/>
  <c r="C73" l="1"/>
  <c r="D143"/>
  <c r="C143"/>
  <c r="C142"/>
  <c r="D141"/>
  <c r="C141"/>
  <c r="D140"/>
  <c r="C140"/>
  <c r="D139"/>
  <c r="C139"/>
  <c r="D138"/>
  <c r="E138" s="1"/>
  <c r="J136"/>
  <c r="I136"/>
  <c r="F136"/>
  <c r="E136"/>
  <c r="J135"/>
  <c r="I135"/>
  <c r="F135"/>
  <c r="E135"/>
  <c r="J134"/>
  <c r="I134"/>
  <c r="F134"/>
  <c r="E134"/>
  <c r="J133"/>
  <c r="I133"/>
  <c r="F133"/>
  <c r="J132"/>
  <c r="I132"/>
  <c r="F132"/>
  <c r="E132"/>
  <c r="J131"/>
  <c r="I131"/>
  <c r="F131"/>
  <c r="E131"/>
  <c r="J128"/>
  <c r="I128"/>
  <c r="F128"/>
  <c r="E128"/>
  <c r="J127"/>
  <c r="I127"/>
  <c r="F127"/>
  <c r="E127"/>
  <c r="J126"/>
  <c r="I126"/>
  <c r="F126"/>
  <c r="E126"/>
  <c r="J125"/>
  <c r="I125"/>
  <c r="F125"/>
  <c r="E125"/>
  <c r="J124"/>
  <c r="I124"/>
  <c r="F124"/>
  <c r="E124"/>
  <c r="J123"/>
  <c r="I123"/>
  <c r="F123"/>
  <c r="E123"/>
  <c r="E119"/>
  <c r="E118"/>
  <c r="E117"/>
  <c r="J115"/>
  <c r="J114"/>
  <c r="F114"/>
  <c r="E114"/>
  <c r="J113"/>
  <c r="F113"/>
  <c r="E113"/>
  <c r="J98"/>
  <c r="I98"/>
  <c r="F98"/>
  <c r="E98"/>
  <c r="J95"/>
  <c r="I95"/>
  <c r="F95"/>
  <c r="E95"/>
  <c r="J93"/>
  <c r="I93"/>
  <c r="F93"/>
  <c r="E93"/>
  <c r="J79"/>
  <c r="I79"/>
  <c r="F79"/>
  <c r="E79"/>
  <c r="I67"/>
  <c r="F67"/>
  <c r="E67"/>
  <c r="J64"/>
  <c r="I64"/>
  <c r="F64"/>
  <c r="E64"/>
  <c r="J63"/>
  <c r="I63"/>
  <c r="F63"/>
  <c r="E63"/>
  <c r="J62"/>
  <c r="I62"/>
  <c r="F62"/>
  <c r="E62"/>
  <c r="J61"/>
  <c r="I61"/>
  <c r="F61"/>
  <c r="E61"/>
  <c r="J59"/>
  <c r="J58"/>
  <c r="I58"/>
  <c r="F58"/>
  <c r="E58"/>
  <c r="J57"/>
  <c r="I57"/>
  <c r="F57"/>
  <c r="E57"/>
  <c r="J56"/>
  <c r="I56"/>
  <c r="F56"/>
  <c r="E56"/>
  <c r="J55"/>
  <c r="I55"/>
  <c r="F55"/>
  <c r="E55"/>
  <c r="J54"/>
  <c r="I54"/>
  <c r="F54"/>
  <c r="E54"/>
  <c r="J53"/>
  <c r="I53"/>
  <c r="F53"/>
  <c r="E53"/>
  <c r="J52"/>
  <c r="I52"/>
  <c r="F52"/>
  <c r="E52"/>
  <c r="F59" l="1"/>
  <c r="F143"/>
  <c r="F138"/>
  <c r="F139"/>
  <c r="F140"/>
  <c r="F142"/>
  <c r="F141"/>
  <c r="I59"/>
  <c r="E115"/>
  <c r="J138"/>
  <c r="J139"/>
  <c r="J140"/>
  <c r="J141"/>
  <c r="J142"/>
  <c r="J143"/>
  <c r="F115"/>
  <c r="I143"/>
  <c r="E139"/>
  <c r="I139"/>
  <c r="E140"/>
  <c r="I140"/>
  <c r="E141"/>
  <c r="I141"/>
  <c r="E142"/>
  <c r="I142"/>
  <c r="E143"/>
  <c r="E59"/>
  <c r="H130" l="1"/>
  <c r="H74"/>
  <c r="D43"/>
  <c r="E32" l="1"/>
  <c r="J32"/>
  <c r="E43"/>
  <c r="F43"/>
  <c r="E36"/>
  <c r="F36"/>
  <c r="H122"/>
  <c r="H137" s="1"/>
  <c r="I137" l="1"/>
  <c r="I122"/>
  <c r="J122"/>
  <c r="H43" l="1"/>
  <c r="J36" l="1"/>
  <c r="I36"/>
  <c r="I43"/>
  <c r="J43"/>
  <c r="C122"/>
  <c r="I74" l="1"/>
  <c r="G73" l="1"/>
  <c r="H73"/>
  <c r="H75" s="1"/>
  <c r="I32"/>
  <c r="F32"/>
  <c r="I73" l="1"/>
  <c r="D73"/>
  <c r="D75" s="1"/>
  <c r="D130"/>
  <c r="C137"/>
  <c r="D122"/>
  <c r="E74"/>
  <c r="D137" l="1"/>
  <c r="E137" s="1"/>
  <c r="E73"/>
  <c r="F73"/>
  <c r="F122"/>
  <c r="E122"/>
  <c r="F130"/>
  <c r="J130"/>
  <c r="E130"/>
  <c r="I130"/>
  <c r="J74"/>
  <c r="G75"/>
  <c r="F74"/>
  <c r="C75"/>
  <c r="J137" l="1"/>
  <c r="F137"/>
  <c r="J73"/>
</calcChain>
</file>

<file path=xl/sharedStrings.xml><?xml version="1.0" encoding="utf-8"?>
<sst xmlns="http://schemas.openxmlformats.org/spreadsheetml/2006/main" count="288" uniqueCount="255">
  <si>
    <t>х</t>
  </si>
  <si>
    <t>86.10</t>
  </si>
  <si>
    <t>Рішення виконавчого комітету</t>
  </si>
  <si>
    <t>Межівської селищної ради</t>
  </si>
  <si>
    <t>Інші податки, збори та платежі на користь держави</t>
  </si>
  <si>
    <t>Податкова заборгованість</t>
  </si>
  <si>
    <t>2010</t>
  </si>
  <si>
    <t>2020</t>
  </si>
  <si>
    <t>2030</t>
  </si>
  <si>
    <t>2040</t>
  </si>
  <si>
    <t>ЗАТВЕРДЖЕНО</t>
  </si>
  <si>
    <t>Рік</t>
  </si>
  <si>
    <t>Комунальна організація (установа, заклад)</t>
  </si>
  <si>
    <t>Виконавчі органи місцевих рад</t>
  </si>
  <si>
    <t>Діяльність лікарняних закладів</t>
  </si>
  <si>
    <t>Одиниця виміру</t>
  </si>
  <si>
    <t>Комунальна</t>
  </si>
  <si>
    <t>Місцезнаходження</t>
  </si>
  <si>
    <t>(05630) 60 1 55</t>
  </si>
  <si>
    <t>Прізвище та ініціали керівника</t>
  </si>
  <si>
    <t>СКОЧКО ЮЛІЯ ВАСИЛІВНА</t>
  </si>
  <si>
    <t>дохід від депозиту</t>
  </si>
  <si>
    <t>дохід від благодійних внесків</t>
  </si>
  <si>
    <t>VІ. Звіт про фінансовий стан</t>
  </si>
  <si>
    <t>Залишок на рахунку на початок звітного періоду</t>
  </si>
  <si>
    <t>Залишок на рахунку на кінець звітного періоду</t>
  </si>
  <si>
    <t xml:space="preserve">Дохід (виручка) від реалізації продукції (товарів, робіт, послуг) </t>
  </si>
  <si>
    <t>Дохід від платних послуг</t>
  </si>
  <si>
    <t>бюджет Межівської СТГ</t>
  </si>
  <si>
    <t>бюджет Новопавлівської СТГ</t>
  </si>
  <si>
    <t>повернення коштів на власний рахунок</t>
  </si>
  <si>
    <r>
      <t>1011</t>
    </r>
    <r>
      <rPr>
        <sz val="11"/>
        <color theme="1"/>
        <rFont val="Calibri"/>
        <family val="2"/>
        <charset val="204"/>
        <scheme val="minor"/>
      </rPr>
      <t/>
    </r>
  </si>
  <si>
    <r>
      <t>1014</t>
    </r>
    <r>
      <rPr>
        <sz val="11"/>
        <color theme="1"/>
        <rFont val="Calibri"/>
        <family val="2"/>
        <charset val="204"/>
        <scheme val="minor"/>
      </rPr>
      <t/>
    </r>
  </si>
  <si>
    <t>1040</t>
  </si>
  <si>
    <t>1041</t>
  </si>
  <si>
    <t>1042</t>
  </si>
  <si>
    <r>
      <t>1043</t>
    </r>
    <r>
      <rPr>
        <sz val="11"/>
        <color indexed="8"/>
        <rFont val="Calibri"/>
        <family val="2"/>
        <charset val="204"/>
      </rPr>
      <t/>
    </r>
  </si>
  <si>
    <r>
      <t>1044</t>
    </r>
    <r>
      <rPr>
        <sz val="11"/>
        <color indexed="8"/>
        <rFont val="Calibri"/>
        <family val="2"/>
        <charset val="204"/>
      </rPr>
      <t/>
    </r>
  </si>
  <si>
    <t>1050</t>
  </si>
  <si>
    <t>1060</t>
  </si>
  <si>
    <t>1070</t>
  </si>
  <si>
    <t>1080</t>
  </si>
  <si>
    <t>1090</t>
  </si>
  <si>
    <t>1100</t>
  </si>
  <si>
    <t>1110</t>
  </si>
  <si>
    <t>1120</t>
  </si>
  <si>
    <t>1121</t>
  </si>
  <si>
    <t>1122</t>
  </si>
  <si>
    <t>1123</t>
  </si>
  <si>
    <t>1125</t>
  </si>
  <si>
    <t>1130</t>
  </si>
  <si>
    <t>1140</t>
  </si>
  <si>
    <t>1150</t>
  </si>
  <si>
    <t>1160</t>
  </si>
  <si>
    <t>1170</t>
  </si>
  <si>
    <t>1171</t>
  </si>
  <si>
    <t>1180</t>
  </si>
  <si>
    <t>1190</t>
  </si>
  <si>
    <t>1200</t>
  </si>
  <si>
    <t>1210</t>
  </si>
  <si>
    <t>3010</t>
  </si>
  <si>
    <t>3011</t>
  </si>
  <si>
    <t>3020</t>
  </si>
  <si>
    <t>3021</t>
  </si>
  <si>
    <t>3022</t>
  </si>
  <si>
    <t>3023</t>
  </si>
  <si>
    <t>3024</t>
  </si>
  <si>
    <t>3025</t>
  </si>
  <si>
    <t>3026</t>
  </si>
  <si>
    <t>3030</t>
  </si>
  <si>
    <t>4010</t>
  </si>
  <si>
    <t>4011</t>
  </si>
  <si>
    <t>4012</t>
  </si>
  <si>
    <t>4013</t>
  </si>
  <si>
    <t>4020</t>
  </si>
  <si>
    <t>4030</t>
  </si>
  <si>
    <t>4031</t>
  </si>
  <si>
    <t>4032</t>
  </si>
  <si>
    <t>4033</t>
  </si>
  <si>
    <t>4040</t>
  </si>
  <si>
    <t>5010</t>
  </si>
  <si>
    <t>5020</t>
  </si>
  <si>
    <t>5030</t>
  </si>
  <si>
    <t>5040</t>
  </si>
  <si>
    <t>7010</t>
  </si>
  <si>
    <t>7011</t>
  </si>
  <si>
    <t>7012</t>
  </si>
  <si>
    <t>7013</t>
  </si>
  <si>
    <t>7014</t>
  </si>
  <si>
    <t>7015</t>
  </si>
  <si>
    <t>7016</t>
  </si>
  <si>
    <t>7020</t>
  </si>
  <si>
    <t>7021</t>
  </si>
  <si>
    <t>7022</t>
  </si>
  <si>
    <t>7023</t>
  </si>
  <si>
    <t>7024</t>
  </si>
  <si>
    <t>7025</t>
  </si>
  <si>
    <t>7026</t>
  </si>
  <si>
    <t>7030</t>
  </si>
  <si>
    <t>7031</t>
  </si>
  <si>
    <t>7032</t>
  </si>
  <si>
    <t>7033</t>
  </si>
  <si>
    <t>7034</t>
  </si>
  <si>
    <t>7035</t>
  </si>
  <si>
    <t>7036</t>
  </si>
  <si>
    <t>7040</t>
  </si>
  <si>
    <t>7041</t>
  </si>
  <si>
    <t>7042</t>
  </si>
  <si>
    <t>7043</t>
  </si>
  <si>
    <t>7044</t>
  </si>
  <si>
    <t>7045</t>
  </si>
  <si>
    <t>7046</t>
  </si>
  <si>
    <t>дохід від добровільних внесків</t>
  </si>
  <si>
    <t>Дохід з місцевого бюджету, у т.ч.:</t>
  </si>
  <si>
    <t>дохід від операційної оренди активів</t>
  </si>
  <si>
    <t>Придбання основного капіталу</t>
  </si>
  <si>
    <t>капітальний ремонт</t>
  </si>
  <si>
    <t>Інші поточні видатки</t>
  </si>
  <si>
    <t>ЗВІТ ПРО ВИКОНАННЯ ФІНАНСОВОГО ПЛАНУ ПІДПРИЄМСТВА</t>
  </si>
  <si>
    <t>ПОГОДЖЕНО</t>
  </si>
  <si>
    <t xml:space="preserve">Начальник відділу економіки, планування та інвестиційної </t>
  </si>
  <si>
    <t xml:space="preserve">діяльності виконавчого комітету Межівської селищної ради </t>
  </si>
  <si>
    <t>Вікторія ОБЕРЕМОК</t>
  </si>
  <si>
    <t>дохід від реалізації металобрухту</t>
  </si>
  <si>
    <t>первинної медико-санітарної допомоги» Межівської селищної ради»</t>
  </si>
  <si>
    <t>Тис. грн</t>
  </si>
  <si>
    <t>Адміністративно-управлінський персонал</t>
  </si>
  <si>
    <t>Окремі заходи по реалізації державних (регіональних) програм, не віднесені до заходів розвитку</t>
  </si>
  <si>
    <t>Директор комунального некомерційного підприємства «Центр</t>
  </si>
  <si>
    <t>Юлія СКОЧКО</t>
  </si>
  <si>
    <t>Середньомісячні витрати на оплату праці одного працівника, у т.ч.:</t>
  </si>
  <si>
    <t>Звіт</t>
  </si>
  <si>
    <t>Уточнений звіт</t>
  </si>
  <si>
    <t>зробити позначку "Х"</t>
  </si>
  <si>
    <t>за ЄДРПОУ</t>
  </si>
  <si>
    <t>за КОПФГ</t>
  </si>
  <si>
    <t>за КОАТУУ</t>
  </si>
  <si>
    <t>за СПОДУ</t>
  </si>
  <si>
    <t>за ЗКГНГ</t>
  </si>
  <si>
    <t>за КВЕД</t>
  </si>
  <si>
    <t>Стандарти звітності П(с)БОУ</t>
  </si>
  <si>
    <t>Стандарти звітності МСФЗ</t>
  </si>
  <si>
    <t>Комунальне некомерційне підприємство «Центр первинної медико-санітарної допомоги» Межівської селищної ради»</t>
  </si>
  <si>
    <t>Назва підприємства</t>
  </si>
  <si>
    <t>Коди</t>
  </si>
  <si>
    <t>Організаційно-правова форма</t>
  </si>
  <si>
    <t>Територія</t>
  </si>
  <si>
    <t>Орган державного управління</t>
  </si>
  <si>
    <t>Галузь</t>
  </si>
  <si>
    <t>Вид економічної діяльності</t>
  </si>
  <si>
    <t>Форма власності</t>
  </si>
  <si>
    <t>Середньооблікова кількість штатних працівників</t>
  </si>
  <si>
    <t>Телефон</t>
  </si>
  <si>
    <t>6010</t>
  </si>
  <si>
    <t>6020</t>
  </si>
  <si>
    <t>6030</t>
  </si>
  <si>
    <t>6040</t>
  </si>
  <si>
    <t>6050</t>
  </si>
  <si>
    <t>С-ще Межова, Синельниківський р-н, Дніпропетровська обл.</t>
  </si>
  <si>
    <t>Охорона здоров’я</t>
  </si>
  <si>
    <t>Вул. Сонячна, 12, с-ще Межова, Синельниківський р-н, Дніпропетровська обл.</t>
  </si>
  <si>
    <t>Найменування показника</t>
  </si>
  <si>
    <t>Код рядка</t>
  </si>
  <si>
    <t>план</t>
  </si>
  <si>
    <t>факт</t>
  </si>
  <si>
    <t>відхилення, +/-</t>
  </si>
  <si>
    <t>відхилення, 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</si>
  <si>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</si>
  <si>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</si>
  <si>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</si>
  <si>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</si>
  <si>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</si>
  <si>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</si>
  <si>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</si>
  <si>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</si>
  <si>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</si>
  <si>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</si>
  <si>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r>
      <rPr>
        <b/>
        <sz val="16"/>
        <rFont val="Times New Roman"/>
        <family val="1"/>
        <charset val="204"/>
      </rPr>
      <t>I. Формування фінансових результатів</t>
    </r>
  </si>
  <si>
    <r>
      <rPr>
        <b/>
        <sz val="16"/>
        <rFont val="Times New Roman"/>
        <family val="1"/>
        <charset val="204"/>
      </rPr>
      <t>Доходи</t>
    </r>
  </si>
  <si>
    <t>1010</t>
  </si>
  <si>
    <t>Інші доходи, у т.ч.:</t>
  </si>
  <si>
    <r>
      <rPr>
        <b/>
        <sz val="16"/>
        <rFont val="Times New Roman"/>
        <family val="1"/>
        <charset val="204"/>
      </rPr>
      <t>Видатки</t>
    </r>
  </si>
  <si>
    <t>Заробітна плата</t>
  </si>
  <si>
    <t>Нарахування на оплату праці</t>
  </si>
  <si>
    <t>Предмети, матеріали, обладнання та інвентар</t>
  </si>
  <si>
    <t>Продукти харчування</t>
  </si>
  <si>
    <t>Оплата послуг (крім комунальних)</t>
  </si>
  <si>
    <t>Видатки на відрядження</t>
  </si>
  <si>
    <t>Оплата комунальних послуг та енергоносіїв, у т.ч.: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</si>
  <si>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</si>
  <si>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</si>
  <si>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</si>
  <si>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природного газу</t>
  </si>
  <si>
    <t>Оплата інших енергоносіїв</t>
  </si>
  <si>
    <t>Оплата енергосервісу</t>
  </si>
  <si>
    <t>Соціальне забезпечення</t>
  </si>
  <si>
    <t>Резервний фонд</t>
  </si>
  <si>
    <r>
      <rPr>
        <b/>
        <sz val="16"/>
        <rFont val="Times New Roman"/>
        <family val="1"/>
        <charset val="204"/>
      </rPr>
      <t>Усього доходів</t>
    </r>
  </si>
  <si>
    <r>
      <rPr>
        <b/>
        <sz val="16"/>
        <rFont val="Times New Roman"/>
        <family val="1"/>
        <charset val="204"/>
      </rPr>
      <t>Усього видатків</t>
    </r>
  </si>
  <si>
    <r>
      <rPr>
        <b/>
        <sz val="16"/>
        <rFont val="Times New Roman"/>
        <family val="1"/>
        <charset val="204"/>
      </rPr>
      <t>Фінансовий результат</t>
    </r>
  </si>
  <si>
    <t>Сплата податків та зборів до Державного бюджету України (податкові платежі)</t>
  </si>
  <si>
    <t>Сплата податків та зборів до місцевих бюджетів (податкові платежі)</t>
  </si>
  <si>
    <t>Доходи від інвестиційної діяльності, у т.ч.:</t>
  </si>
  <si>
    <t>доходи з місцевого бюджету цільового фінансування по капітальних видатках</t>
  </si>
  <si>
    <r>
      <rPr>
        <b/>
        <sz val="16"/>
        <rFont val="Times New Roman"/>
        <family val="1"/>
        <charset val="204"/>
      </rPr>
      <t>Капітальні інвестиції, у т.ч.:</t>
    </r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</si>
  <si>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</si>
  <si>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</si>
  <si>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</si>
  <si>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</si>
  <si>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</si>
  <si>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Вартість основних засобів</t>
  </si>
  <si>
    <r>
      <rPr>
        <b/>
        <sz val="16"/>
        <rFont val="Times New Roman"/>
        <family val="1"/>
        <charset val="204"/>
      </rPr>
      <t>IV. Фінансова діяльність</t>
    </r>
  </si>
  <si>
    <t>кредити</t>
  </si>
  <si>
    <t>позики</t>
  </si>
  <si>
    <t>депозити</t>
  </si>
  <si>
    <t>Інші надходження</t>
  </si>
  <si>
    <t>Інші витрати</t>
  </si>
  <si>
    <r>
      <rPr>
        <b/>
        <sz val="16"/>
        <rFont val="Times New Roman"/>
        <family val="1"/>
        <charset val="204"/>
      </rPr>
      <t>V. Коефіцієнтний аналіз</t>
    </r>
  </si>
  <si>
    <t>Валова рентабельність</t>
  </si>
  <si>
    <t>Коефіцієнт відношення капітальних інвестицій до амортизації</t>
  </si>
  <si>
    <t>Коефіцієнт відношення капітальних інвестицій до чистого доходу від реалізації продукції (товарів, робіт, послуг)</t>
  </si>
  <si>
    <t>Коефіцієнт зносу основних засобів</t>
  </si>
  <si>
    <t>Необоротні активи</t>
  </si>
  <si>
    <t>Оборотні активи</t>
  </si>
  <si>
    <t>Усього активи</t>
  </si>
  <si>
    <t>Дебіторська заборгованість</t>
  </si>
  <si>
    <t>Кредиторська заборгованість</t>
  </si>
  <si>
    <r>
      <rPr>
        <b/>
        <sz val="16"/>
        <rFont val="Times New Roman"/>
        <family val="1"/>
        <charset val="204"/>
      </rPr>
      <t>VII. Дані про персонал та оплата праці</t>
    </r>
  </si>
  <si>
    <t>Середня кількість працівників (штатних працівників, зовнішніх сумісників та працівників, що працюють за цивільно-правовими договорами), у т.ч.:</t>
  </si>
  <si>
    <t>Керівник</t>
  </si>
  <si>
    <t>Лікарі</t>
  </si>
  <si>
    <t>Середній медичний персонал</t>
  </si>
  <si>
    <t>Молодший медичний персонал</t>
  </si>
  <si>
    <t>Інший персонал</t>
  </si>
  <si>
    <t>Фонд оплати праці, у т.ч.:</t>
  </si>
  <si>
    <t>Заборгованість за заробітною платою, у т.ч.:</t>
  </si>
  <si>
    <t>Звітний період (квартал року)</t>
  </si>
  <si>
    <t>ІІ. Розрахунки з бюджетом</t>
  </si>
  <si>
    <t>ІІІ. Інвестиційна діяльність</t>
  </si>
  <si>
    <t>за селищною Програмою енергозбереження та енергоефективності Межівської селищної територіальної громади на 2023-2025 роки</t>
  </si>
  <si>
    <t>Дохід від НСЗУ пакет медичних послуг «Мобільна паліативна медична допомога дорослим і дітям»</t>
  </si>
  <si>
    <t>за селищною Програмою фінансової підтримки та розвитку КНП «ЦПМСД» МСР» на 2025-2027 роки</t>
  </si>
  <si>
    <t xml:space="preserve">за селищною Програмою з інфекційного контролю в КНП «ЦПМСД» МСР» на 2025-2027 роки </t>
  </si>
  <si>
    <t>бюджет Слов’янської СТГ</t>
  </si>
  <si>
    <t>Медикаменти та перев’язувальні матеріали</t>
  </si>
  <si>
    <t>Інші видатки, у т.ч.:</t>
  </si>
  <si>
    <t>капітальний ремонт інших об’єктів, у т.ч. перерахунок  ПКД</t>
  </si>
  <si>
    <t>Доходи від фінансової діяльності за зобов’язаннями, у т.ч.:</t>
  </si>
  <si>
    <t>Витрати від фінансової діяльності за зобов’язаннями, у т.ч.:</t>
  </si>
  <si>
    <t>Звітний період наростаючим підсумком з початку року</t>
  </si>
  <si>
    <t>Головний бухгалтер</t>
  </si>
  <si>
    <t>Людмила ЛИТОВКА</t>
  </si>
  <si>
    <t>Дохід від НСЗУ пакет ПМД</t>
  </si>
  <si>
    <r>
      <t xml:space="preserve">від 11 вересня </t>
    </r>
    <r>
      <rPr>
        <sz val="20"/>
        <color theme="1"/>
        <rFont val="Times New Roman"/>
        <family val="1"/>
        <charset val="204"/>
      </rPr>
      <t>2025 року № 173</t>
    </r>
  </si>
  <si>
    <t xml:space="preserve">за ІІ квартал та І півріччя 2025 року 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</si>
</sst>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;[Red]0.000"/>
    <numFmt numFmtId="166" formatCode="0.0"/>
  </numFmts>
  <fonts count="17">
    <font>
      <sz val="10"/>
      <name val="Arial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19"/>
      <name val="Times New Roman"/>
      <family val="1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5.5"/>
      <name val="Times New Roman"/>
      <family val="1"/>
      <charset val="204"/>
    </font>
    <font>
      <sz val="1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Border="1" applyAlignment="1">
      <alignment vertical="top"/>
    </xf>
    <xf numFmtId="0" fontId="4" fillId="0" borderId="0" xfId="0" applyFont="1" applyFill="1"/>
    <xf numFmtId="164" fontId="6" fillId="0" borderId="0" xfId="0" applyNumberFormat="1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Fill="1" applyBorder="1" applyAlignment="1">
      <alignment horizontal="center" vertical="top"/>
    </xf>
    <xf numFmtId="166" fontId="4" fillId="0" borderId="0" xfId="0" applyNumberFormat="1" applyFont="1" applyFill="1" applyBorder="1" applyAlignment="1">
      <alignment horizontal="center" vertical="top"/>
    </xf>
    <xf numFmtId="164" fontId="5" fillId="0" borderId="0" xfId="0" applyNumberFormat="1" applyFont="1" applyFill="1"/>
    <xf numFmtId="165" fontId="2" fillId="0" borderId="2" xfId="0" applyNumberFormat="1" applyFont="1" applyFill="1" applyBorder="1" applyAlignment="1">
      <alignment horizontal="right" vertical="top"/>
    </xf>
    <xf numFmtId="165" fontId="2" fillId="0" borderId="2" xfId="0" applyNumberFormat="1" applyFont="1" applyFill="1" applyBorder="1" applyAlignment="1">
      <alignment horizontal="center" vertical="top"/>
    </xf>
    <xf numFmtId="0" fontId="3" fillId="0" borderId="0" xfId="0" applyFont="1" applyBorder="1" applyAlignment="1">
      <alignment vertical="top"/>
    </xf>
    <xf numFmtId="165" fontId="2" fillId="0" borderId="8" xfId="0" applyNumberFormat="1" applyFont="1" applyFill="1" applyBorder="1" applyAlignment="1">
      <alignment horizontal="right" vertical="top"/>
    </xf>
    <xf numFmtId="165" fontId="2" fillId="0" borderId="8" xfId="0" applyNumberFormat="1" applyFont="1" applyFill="1" applyBorder="1" applyAlignment="1">
      <alignment horizontal="center" vertical="top"/>
    </xf>
    <xf numFmtId="165" fontId="2" fillId="0" borderId="21" xfId="0" applyNumberFormat="1" applyFont="1" applyFill="1" applyBorder="1" applyAlignment="1">
      <alignment horizontal="right" vertical="top"/>
    </xf>
    <xf numFmtId="165" fontId="2" fillId="0" borderId="22" xfId="0" applyNumberFormat="1" applyFont="1" applyFill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center" vertical="top"/>
    </xf>
    <xf numFmtId="2" fontId="0" fillId="0" borderId="0" xfId="0" applyNumberFormat="1"/>
    <xf numFmtId="0" fontId="2" fillId="0" borderId="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top"/>
    </xf>
    <xf numFmtId="0" fontId="8" fillId="0" borderId="0" xfId="0" applyFont="1" applyFill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 vertical="top"/>
    </xf>
    <xf numFmtId="0" fontId="8" fillId="0" borderId="12" xfId="0" applyFont="1" applyBorder="1" applyAlignment="1"/>
    <xf numFmtId="0" fontId="8" fillId="0" borderId="9" xfId="0" applyFont="1" applyBorder="1" applyAlignment="1"/>
    <xf numFmtId="0" fontId="8" fillId="0" borderId="17" xfId="0" applyFont="1" applyBorder="1" applyAlignment="1"/>
    <xf numFmtId="0" fontId="4" fillId="0" borderId="0" xfId="0" applyFont="1"/>
    <xf numFmtId="0" fontId="12" fillId="0" borderId="2" xfId="0" applyFont="1" applyFill="1" applyBorder="1" applyAlignment="1">
      <alignment horizontal="left"/>
    </xf>
    <xf numFmtId="0" fontId="12" fillId="0" borderId="8" xfId="0" applyFont="1" applyFill="1" applyBorder="1" applyAlignment="1">
      <alignment horizontal="left" vertical="top"/>
    </xf>
    <xf numFmtId="0" fontId="12" fillId="0" borderId="0" xfId="0" applyFont="1"/>
    <xf numFmtId="0" fontId="13" fillId="0" borderId="2" xfId="0" applyFont="1" applyFill="1" applyBorder="1" applyAlignment="1">
      <alignment horizontal="left"/>
    </xf>
    <xf numFmtId="0" fontId="13" fillId="0" borderId="8" xfId="0" applyFont="1" applyFill="1" applyBorder="1" applyAlignment="1">
      <alignment horizontal="left" vertical="top"/>
    </xf>
    <xf numFmtId="0" fontId="13" fillId="0" borderId="0" xfId="0" applyFont="1"/>
    <xf numFmtId="0" fontId="8" fillId="0" borderId="9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1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top"/>
    </xf>
    <xf numFmtId="166" fontId="14" fillId="0" borderId="2" xfId="0" applyNumberFormat="1" applyFont="1" applyFill="1" applyBorder="1" applyAlignment="1">
      <alignment horizontal="center" vertical="top"/>
    </xf>
    <xf numFmtId="166" fontId="2" fillId="0" borderId="2" xfId="0" applyNumberFormat="1" applyFont="1" applyFill="1" applyBorder="1" applyAlignment="1">
      <alignment horizontal="center" vertical="top"/>
    </xf>
    <xf numFmtId="166" fontId="2" fillId="0" borderId="8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/>
    </xf>
    <xf numFmtId="0" fontId="2" fillId="0" borderId="25" xfId="0" applyFont="1" applyFill="1" applyBorder="1" applyAlignment="1">
      <alignment horizontal="center" vertical="top"/>
    </xf>
    <xf numFmtId="166" fontId="2" fillId="0" borderId="25" xfId="0" applyNumberFormat="1" applyFont="1" applyFill="1" applyBorder="1" applyAlignment="1">
      <alignment horizontal="center" vertical="top"/>
    </xf>
    <xf numFmtId="166" fontId="2" fillId="0" borderId="21" xfId="0" applyNumberFormat="1" applyFont="1" applyFill="1" applyBorder="1" applyAlignment="1">
      <alignment horizontal="center" vertical="top"/>
    </xf>
    <xf numFmtId="0" fontId="2" fillId="0" borderId="29" xfId="0" applyFont="1" applyFill="1" applyBorder="1" applyAlignment="1">
      <alignment horizontal="left" indent="2"/>
    </xf>
    <xf numFmtId="0" fontId="2" fillId="0" borderId="30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 vertical="top"/>
    </xf>
    <xf numFmtId="2" fontId="2" fillId="0" borderId="30" xfId="0" applyNumberFormat="1" applyFont="1" applyFill="1" applyBorder="1" applyAlignment="1">
      <alignment horizontal="center" vertical="top"/>
    </xf>
    <xf numFmtId="2" fontId="2" fillId="0" borderId="31" xfId="0" applyNumberFormat="1" applyFont="1" applyFill="1" applyBorder="1" applyAlignment="1">
      <alignment horizontal="center" vertical="top"/>
    </xf>
    <xf numFmtId="166" fontId="2" fillId="0" borderId="23" xfId="0" applyNumberFormat="1" applyFont="1" applyFill="1" applyBorder="1" applyAlignment="1">
      <alignment horizontal="center" vertical="top"/>
    </xf>
    <xf numFmtId="166" fontId="2" fillId="0" borderId="24" xfId="0" applyNumberFormat="1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166" fontId="14" fillId="0" borderId="8" xfId="0" applyNumberFormat="1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indent="4"/>
    </xf>
    <xf numFmtId="0" fontId="2" fillId="0" borderId="2" xfId="0" applyFont="1" applyFill="1" applyBorder="1" applyAlignment="1">
      <alignment horizontal="left" vertical="top" indent="5"/>
    </xf>
    <xf numFmtId="0" fontId="2" fillId="0" borderId="2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 indent="1"/>
    </xf>
    <xf numFmtId="0" fontId="2" fillId="0" borderId="2" xfId="0" applyFont="1" applyFill="1" applyBorder="1" applyAlignment="1">
      <alignment horizontal="left" vertical="top" indent="3"/>
    </xf>
    <xf numFmtId="0" fontId="2" fillId="0" borderId="2" xfId="0" applyFont="1" applyFill="1" applyBorder="1" applyAlignment="1">
      <alignment horizontal="left" vertical="top" indent="1"/>
    </xf>
    <xf numFmtId="166" fontId="2" fillId="0" borderId="5" xfId="0" applyNumberFormat="1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left" vertical="top" wrapText="1" indent="2"/>
    </xf>
    <xf numFmtId="0" fontId="2" fillId="0" borderId="21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 vertical="top"/>
    </xf>
    <xf numFmtId="0" fontId="2" fillId="0" borderId="17" xfId="0" applyFont="1" applyFill="1" applyBorder="1" applyAlignment="1">
      <alignment horizontal="left" wrapText="1" indent="2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8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center" vertical="top"/>
    </xf>
    <xf numFmtId="166" fontId="2" fillId="0" borderId="22" xfId="0" applyNumberFormat="1" applyFont="1" applyFill="1" applyBorder="1" applyAlignment="1">
      <alignment horizontal="center" vertical="top"/>
    </xf>
    <xf numFmtId="166" fontId="2" fillId="0" borderId="2" xfId="0" applyNumberFormat="1" applyFont="1" applyFill="1" applyBorder="1" applyAlignment="1">
      <alignment horizontal="left" vertical="top"/>
    </xf>
    <xf numFmtId="1" fontId="2" fillId="0" borderId="2" xfId="0" applyNumberFormat="1" applyFont="1" applyFill="1" applyBorder="1" applyAlignment="1">
      <alignment horizontal="center" vertical="top"/>
    </xf>
    <xf numFmtId="2" fontId="14" fillId="0" borderId="2" xfId="0" applyNumberFormat="1" applyFont="1" applyFill="1" applyBorder="1" applyAlignment="1">
      <alignment horizontal="center" vertical="top"/>
    </xf>
    <xf numFmtId="0" fontId="2" fillId="0" borderId="9" xfId="0" applyFont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indent="2"/>
    </xf>
    <xf numFmtId="0" fontId="2" fillId="0" borderId="26" xfId="0" applyFont="1" applyBorder="1" applyAlignment="1">
      <alignment horizontal="left" vertical="top" indent="2"/>
    </xf>
    <xf numFmtId="0" fontId="2" fillId="0" borderId="9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left" vertical="top" wrapText="1"/>
    </xf>
    <xf numFmtId="0" fontId="2" fillId="0" borderId="17" xfId="0" applyFont="1" applyFill="1" applyBorder="1" applyAlignment="1">
      <alignment horizontal="left" vertical="top" wrapText="1" indent="2"/>
    </xf>
    <xf numFmtId="0" fontId="8" fillId="0" borderId="0" xfId="0" applyFont="1" applyBorder="1" applyAlignment="1">
      <alignment vertical="top"/>
    </xf>
    <xf numFmtId="0" fontId="8" fillId="0" borderId="0" xfId="0" applyFont="1"/>
    <xf numFmtId="0" fontId="2" fillId="0" borderId="9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/>
    </xf>
    <xf numFmtId="0" fontId="2" fillId="0" borderId="9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2" xfId="0" applyFont="1" applyFill="1" applyBorder="1" applyAlignment="1">
      <alignment horizontal="left" vertical="top"/>
    </xf>
    <xf numFmtId="0" fontId="8" fillId="0" borderId="8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0" xfId="0" applyFont="1" applyFill="1" applyAlignment="1"/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13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166" fontId="8" fillId="0" borderId="3" xfId="0" applyNumberFormat="1" applyFont="1" applyBorder="1" applyAlignment="1">
      <alignment horizontal="left"/>
    </xf>
    <xf numFmtId="166" fontId="8" fillId="0" borderId="4" xfId="0" applyNumberFormat="1" applyFont="1" applyBorder="1" applyAlignment="1">
      <alignment horizontal="left"/>
    </xf>
    <xf numFmtId="166" fontId="8" fillId="0" borderId="5" xfId="0" applyNumberFormat="1" applyFont="1" applyBorder="1" applyAlignment="1">
      <alignment horizontal="left"/>
    </xf>
    <xf numFmtId="0" fontId="2" fillId="0" borderId="32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0" fontId="2" fillId="0" borderId="33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vertical="top"/>
    </xf>
    <xf numFmtId="0" fontId="8" fillId="0" borderId="0" xfId="0" applyFont="1" applyAlignment="1"/>
    <xf numFmtId="2" fontId="4" fillId="0" borderId="11" xfId="0" applyNumberFormat="1" applyFont="1" applyFill="1" applyBorder="1" applyAlignment="1">
      <alignment horizontal="center" vertical="top"/>
    </xf>
    <xf numFmtId="0" fontId="14" fillId="0" borderId="32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14" fillId="0" borderId="9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16" fillId="0" borderId="9" xfId="0" applyFont="1" applyBorder="1" applyAlignment="1"/>
    <xf numFmtId="0" fontId="15" fillId="0" borderId="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4"/>
  <sheetViews>
    <sheetView tabSelected="1" view="pageBreakPreview" topLeftCell="A4" zoomScale="70" zoomScaleNormal="66" zoomScaleSheetLayoutView="70" zoomScalePageLayoutView="70" workbookViewId="0">
      <selection activeCell="A24" sqref="A24:J25"/>
    </sheetView>
  </sheetViews>
  <sheetFormatPr defaultRowHeight="13.2"/>
  <cols>
    <col min="1" max="1" width="74" style="1" customWidth="1"/>
    <col min="2" max="2" width="19.88671875" style="1" customWidth="1"/>
    <col min="3" max="3" width="21.44140625" style="1" customWidth="1"/>
    <col min="4" max="4" width="19.6640625" style="1" customWidth="1"/>
    <col min="5" max="5" width="20.88671875" style="1" customWidth="1"/>
    <col min="6" max="6" width="19.44140625" style="1" customWidth="1"/>
    <col min="7" max="7" width="21.109375" style="1" customWidth="1"/>
    <col min="8" max="8" width="21" style="1" customWidth="1"/>
    <col min="9" max="9" width="20.21875" style="1" customWidth="1"/>
    <col min="10" max="10" width="22.44140625" style="1" customWidth="1"/>
  </cols>
  <sheetData>
    <row r="1" spans="1:11" ht="25.2">
      <c r="A1" s="22"/>
      <c r="B1" s="23"/>
      <c r="C1" s="23"/>
      <c r="D1" s="23"/>
      <c r="E1" s="23"/>
      <c r="F1" s="23"/>
      <c r="G1" s="23"/>
      <c r="H1" s="103" t="s">
        <v>10</v>
      </c>
      <c r="I1" s="103"/>
      <c r="J1" s="103"/>
    </row>
    <row r="2" spans="1:11" ht="25.2">
      <c r="A2" s="22"/>
      <c r="B2" s="23"/>
      <c r="C2" s="23"/>
      <c r="D2" s="23"/>
      <c r="E2" s="23"/>
      <c r="F2" s="23"/>
      <c r="G2" s="23"/>
      <c r="H2" s="103" t="s">
        <v>2</v>
      </c>
      <c r="I2" s="103"/>
      <c r="J2" s="103"/>
    </row>
    <row r="3" spans="1:11" ht="25.2">
      <c r="A3" s="23"/>
      <c r="B3" s="23"/>
      <c r="C3" s="23"/>
      <c r="D3" s="23"/>
      <c r="E3" s="23"/>
      <c r="F3" s="23"/>
      <c r="G3" s="23"/>
      <c r="H3" s="103" t="s">
        <v>3</v>
      </c>
      <c r="I3" s="103"/>
      <c r="J3" s="103"/>
    </row>
    <row r="4" spans="1:11" ht="25.2">
      <c r="A4" s="22"/>
      <c r="B4" s="23"/>
      <c r="C4" s="23"/>
      <c r="D4" s="23"/>
      <c r="E4" s="23"/>
      <c r="F4" s="23"/>
      <c r="G4" s="23"/>
      <c r="H4" s="103" t="s">
        <v>253</v>
      </c>
      <c r="I4" s="103"/>
      <c r="J4" s="103"/>
    </row>
    <row r="5" spans="1:11" ht="25.8" thickBot="1">
      <c r="A5" s="22"/>
      <c r="B5" s="23"/>
      <c r="C5" s="23"/>
      <c r="D5" s="23"/>
      <c r="E5" s="23"/>
      <c r="F5" s="23"/>
      <c r="G5" s="23"/>
      <c r="H5" s="23"/>
      <c r="I5" s="23"/>
      <c r="J5" s="23"/>
    </row>
    <row r="6" spans="1:11" ht="25.8" thickBot="1">
      <c r="A6" s="23"/>
      <c r="B6" s="23"/>
      <c r="C6" s="23"/>
      <c r="D6" s="23"/>
      <c r="E6" s="23"/>
      <c r="F6" s="23"/>
      <c r="G6" s="23"/>
      <c r="H6" s="23"/>
      <c r="I6" s="24" t="s">
        <v>131</v>
      </c>
      <c r="J6" s="25" t="s">
        <v>0</v>
      </c>
    </row>
    <row r="7" spans="1:11" ht="25.8" thickBot="1">
      <c r="A7" s="23"/>
      <c r="B7" s="23"/>
      <c r="C7" s="23"/>
      <c r="D7" s="23"/>
      <c r="E7" s="23"/>
      <c r="F7" s="23"/>
      <c r="G7" s="23"/>
      <c r="H7" s="23"/>
      <c r="I7" s="24" t="s">
        <v>132</v>
      </c>
      <c r="J7" s="24"/>
    </row>
    <row r="8" spans="1:11" ht="25.8" thickBot="1">
      <c r="A8" s="23"/>
      <c r="B8" s="23"/>
      <c r="C8" s="23"/>
      <c r="D8" s="23"/>
      <c r="E8" s="23"/>
      <c r="F8" s="23"/>
      <c r="G8" s="23"/>
      <c r="H8" s="23"/>
      <c r="I8" s="104" t="s">
        <v>133</v>
      </c>
      <c r="J8" s="105"/>
    </row>
    <row r="9" spans="1:11" ht="25.8" thickBot="1">
      <c r="A9" s="23"/>
      <c r="B9" s="23"/>
      <c r="C9" s="23"/>
      <c r="D9" s="23"/>
      <c r="E9" s="23"/>
      <c r="F9" s="23"/>
      <c r="G9" s="23"/>
      <c r="H9" s="23"/>
      <c r="I9" s="23"/>
      <c r="J9" s="23"/>
    </row>
    <row r="10" spans="1:11" ht="25.2">
      <c r="A10" s="26" t="s">
        <v>11</v>
      </c>
      <c r="B10" s="108">
        <v>2025</v>
      </c>
      <c r="C10" s="109"/>
      <c r="D10" s="109"/>
      <c r="E10" s="109"/>
      <c r="F10" s="109"/>
      <c r="G10" s="109"/>
      <c r="H10" s="110"/>
      <c r="I10" s="106" t="s">
        <v>144</v>
      </c>
      <c r="J10" s="107"/>
    </row>
    <row r="11" spans="1:11" ht="46.2" customHeight="1">
      <c r="A11" s="36" t="s">
        <v>143</v>
      </c>
      <c r="B11" s="111" t="s">
        <v>142</v>
      </c>
      <c r="C11" s="112"/>
      <c r="D11" s="112"/>
      <c r="E11" s="112"/>
      <c r="F11" s="112"/>
      <c r="G11" s="112"/>
      <c r="H11" s="113"/>
      <c r="I11" s="38" t="s">
        <v>134</v>
      </c>
      <c r="J11" s="40">
        <v>37908965</v>
      </c>
      <c r="K11" s="29"/>
    </row>
    <row r="12" spans="1:11" ht="25.2">
      <c r="A12" s="27" t="s">
        <v>145</v>
      </c>
      <c r="B12" s="95" t="s">
        <v>12</v>
      </c>
      <c r="C12" s="96"/>
      <c r="D12" s="96"/>
      <c r="E12" s="96"/>
      <c r="F12" s="96"/>
      <c r="G12" s="96"/>
      <c r="H12" s="97"/>
      <c r="I12" s="39" t="s">
        <v>135</v>
      </c>
      <c r="J12" s="40"/>
      <c r="K12" s="29"/>
    </row>
    <row r="13" spans="1:11" ht="25.2">
      <c r="A13" s="27" t="s">
        <v>146</v>
      </c>
      <c r="B13" s="95" t="s">
        <v>158</v>
      </c>
      <c r="C13" s="96"/>
      <c r="D13" s="96"/>
      <c r="E13" s="96"/>
      <c r="F13" s="96"/>
      <c r="G13" s="96"/>
      <c r="H13" s="97"/>
      <c r="I13" s="38" t="s">
        <v>136</v>
      </c>
      <c r="J13" s="40">
        <v>122655100</v>
      </c>
      <c r="K13" s="29"/>
    </row>
    <row r="14" spans="1:11" ht="25.2">
      <c r="A14" s="27" t="s">
        <v>147</v>
      </c>
      <c r="B14" s="95" t="s">
        <v>13</v>
      </c>
      <c r="C14" s="96"/>
      <c r="D14" s="96"/>
      <c r="E14" s="96"/>
      <c r="F14" s="96"/>
      <c r="G14" s="96"/>
      <c r="H14" s="97"/>
      <c r="I14" s="39" t="s">
        <v>137</v>
      </c>
      <c r="J14" s="40"/>
      <c r="K14" s="29"/>
    </row>
    <row r="15" spans="1:11" ht="25.2">
      <c r="A15" s="27" t="s">
        <v>148</v>
      </c>
      <c r="B15" s="95" t="s">
        <v>159</v>
      </c>
      <c r="C15" s="96"/>
      <c r="D15" s="96"/>
      <c r="E15" s="96"/>
      <c r="F15" s="96"/>
      <c r="G15" s="96"/>
      <c r="H15" s="97"/>
      <c r="I15" s="39" t="s">
        <v>138</v>
      </c>
      <c r="J15" s="40"/>
      <c r="K15" s="29"/>
    </row>
    <row r="16" spans="1:11" ht="25.2">
      <c r="A16" s="27" t="s">
        <v>149</v>
      </c>
      <c r="B16" s="95" t="s">
        <v>14</v>
      </c>
      <c r="C16" s="96"/>
      <c r="D16" s="96"/>
      <c r="E16" s="96"/>
      <c r="F16" s="96"/>
      <c r="G16" s="96"/>
      <c r="H16" s="97"/>
      <c r="I16" s="39" t="s">
        <v>139</v>
      </c>
      <c r="J16" s="40" t="s">
        <v>1</v>
      </c>
      <c r="K16" s="29"/>
    </row>
    <row r="17" spans="1:11" ht="25.2">
      <c r="A17" s="27" t="s">
        <v>15</v>
      </c>
      <c r="B17" s="95" t="s">
        <v>125</v>
      </c>
      <c r="C17" s="96"/>
      <c r="D17" s="96"/>
      <c r="E17" s="96"/>
      <c r="F17" s="96"/>
      <c r="G17" s="96"/>
      <c r="H17" s="97"/>
      <c r="I17" s="99"/>
      <c r="J17" s="100"/>
      <c r="K17" s="29"/>
    </row>
    <row r="18" spans="1:11" ht="25.2">
      <c r="A18" s="27" t="s">
        <v>150</v>
      </c>
      <c r="B18" s="95" t="s">
        <v>16</v>
      </c>
      <c r="C18" s="96"/>
      <c r="D18" s="96"/>
      <c r="E18" s="96"/>
      <c r="F18" s="96"/>
      <c r="G18" s="96"/>
      <c r="H18" s="97"/>
      <c r="I18" s="99"/>
      <c r="J18" s="100"/>
      <c r="K18" s="29"/>
    </row>
    <row r="19" spans="1:11" ht="25.2">
      <c r="A19" s="146" t="s">
        <v>151</v>
      </c>
      <c r="B19" s="117">
        <v>88</v>
      </c>
      <c r="C19" s="118"/>
      <c r="D19" s="118"/>
      <c r="E19" s="118"/>
      <c r="F19" s="118"/>
      <c r="G19" s="118"/>
      <c r="H19" s="119"/>
      <c r="I19" s="30" t="s">
        <v>140</v>
      </c>
      <c r="J19" s="31"/>
      <c r="K19" s="32"/>
    </row>
    <row r="20" spans="1:11" ht="25.2">
      <c r="A20" s="27" t="s">
        <v>17</v>
      </c>
      <c r="B20" s="95" t="s">
        <v>160</v>
      </c>
      <c r="C20" s="96"/>
      <c r="D20" s="96"/>
      <c r="E20" s="96"/>
      <c r="F20" s="96"/>
      <c r="G20" s="96"/>
      <c r="H20" s="97"/>
      <c r="I20" s="33" t="s">
        <v>141</v>
      </c>
      <c r="J20" s="34"/>
      <c r="K20" s="35"/>
    </row>
    <row r="21" spans="1:11" ht="25.2">
      <c r="A21" s="27" t="s">
        <v>152</v>
      </c>
      <c r="B21" s="95" t="s">
        <v>18</v>
      </c>
      <c r="C21" s="96"/>
      <c r="D21" s="96"/>
      <c r="E21" s="96"/>
      <c r="F21" s="96"/>
      <c r="G21" s="96"/>
      <c r="H21" s="96"/>
      <c r="I21" s="96"/>
      <c r="J21" s="98"/>
    </row>
    <row r="22" spans="1:11" ht="25.8" thickBot="1">
      <c r="A22" s="28" t="s">
        <v>19</v>
      </c>
      <c r="B22" s="114" t="s">
        <v>20</v>
      </c>
      <c r="C22" s="115"/>
      <c r="D22" s="115"/>
      <c r="E22" s="115"/>
      <c r="F22" s="115"/>
      <c r="G22" s="115"/>
      <c r="H22" s="115"/>
      <c r="I22" s="115"/>
      <c r="J22" s="116"/>
    </row>
    <row r="23" spans="1:11" ht="10.5" customHeight="1">
      <c r="A23" s="5"/>
      <c r="B23" s="5"/>
      <c r="C23" s="3"/>
      <c r="D23" s="3"/>
      <c r="E23" s="5"/>
      <c r="F23" s="5"/>
      <c r="G23" s="5"/>
      <c r="H23" s="5"/>
      <c r="I23" s="5"/>
      <c r="J23" s="5"/>
    </row>
    <row r="24" spans="1:11" ht="25.2">
      <c r="A24" s="136" t="s">
        <v>118</v>
      </c>
      <c r="B24" s="137"/>
      <c r="C24" s="137"/>
      <c r="D24" s="137"/>
      <c r="E24" s="137"/>
      <c r="F24" s="137"/>
      <c r="G24" s="137"/>
      <c r="H24" s="137"/>
      <c r="I24" s="137"/>
      <c r="J24" s="137"/>
    </row>
    <row r="25" spans="1:11" ht="25.2">
      <c r="A25" s="136" t="s">
        <v>254</v>
      </c>
      <c r="B25" s="137"/>
      <c r="C25" s="137"/>
      <c r="D25" s="137"/>
      <c r="E25" s="137"/>
      <c r="F25" s="137"/>
      <c r="G25" s="137"/>
      <c r="H25" s="137"/>
      <c r="I25" s="137"/>
      <c r="J25" s="137"/>
    </row>
    <row r="26" spans="1:11" ht="12" customHeight="1" thickBot="1">
      <c r="A26" s="4"/>
      <c r="B26" s="5"/>
      <c r="C26" s="6"/>
      <c r="D26" s="6"/>
      <c r="E26" s="6"/>
      <c r="F26" s="6"/>
      <c r="G26" s="11"/>
      <c r="H26" s="11"/>
      <c r="I26" s="11"/>
      <c r="J26" s="6"/>
    </row>
    <row r="27" spans="1:11" ht="21">
      <c r="A27" s="129" t="s">
        <v>161</v>
      </c>
      <c r="B27" s="101" t="s">
        <v>162</v>
      </c>
      <c r="C27" s="101" t="s">
        <v>236</v>
      </c>
      <c r="D27" s="101"/>
      <c r="E27" s="101"/>
      <c r="F27" s="101"/>
      <c r="G27" s="101" t="s">
        <v>249</v>
      </c>
      <c r="H27" s="101"/>
      <c r="I27" s="101"/>
      <c r="J27" s="132"/>
    </row>
    <row r="28" spans="1:11" ht="18" customHeight="1">
      <c r="A28" s="130"/>
      <c r="B28" s="102"/>
      <c r="C28" s="21" t="s">
        <v>163</v>
      </c>
      <c r="D28" s="92" t="s">
        <v>164</v>
      </c>
      <c r="E28" s="147" t="s">
        <v>165</v>
      </c>
      <c r="F28" s="94" t="s">
        <v>166</v>
      </c>
      <c r="G28" s="21" t="s">
        <v>163</v>
      </c>
      <c r="H28" s="21" t="s">
        <v>164</v>
      </c>
      <c r="I28" s="147" t="s">
        <v>165</v>
      </c>
      <c r="J28" s="69" t="s">
        <v>166</v>
      </c>
    </row>
    <row r="29" spans="1:11" ht="21">
      <c r="A29" s="68" t="s">
        <v>167</v>
      </c>
      <c r="B29" s="21" t="s">
        <v>168</v>
      </c>
      <c r="C29" s="21" t="s">
        <v>169</v>
      </c>
      <c r="D29" s="92" t="s">
        <v>170</v>
      </c>
      <c r="E29" s="21" t="s">
        <v>171</v>
      </c>
      <c r="F29" s="44" t="s">
        <v>172</v>
      </c>
      <c r="G29" s="21" t="s">
        <v>173</v>
      </c>
      <c r="H29" s="21" t="s">
        <v>174</v>
      </c>
      <c r="I29" s="21" t="s">
        <v>175</v>
      </c>
      <c r="J29" s="69" t="s">
        <v>176</v>
      </c>
    </row>
    <row r="30" spans="1:11" ht="21">
      <c r="A30" s="120" t="s">
        <v>177</v>
      </c>
      <c r="B30" s="121"/>
      <c r="C30" s="121"/>
      <c r="D30" s="121"/>
      <c r="E30" s="121"/>
      <c r="F30" s="121"/>
      <c r="G30" s="121"/>
      <c r="H30" s="121"/>
      <c r="I30" s="121"/>
      <c r="J30" s="122"/>
    </row>
    <row r="31" spans="1:11" ht="21">
      <c r="A31" s="120" t="s">
        <v>178</v>
      </c>
      <c r="B31" s="121"/>
      <c r="C31" s="121"/>
      <c r="D31" s="121"/>
      <c r="E31" s="121"/>
      <c r="F31" s="121"/>
      <c r="G31" s="121"/>
      <c r="H31" s="121"/>
      <c r="I31" s="121"/>
      <c r="J31" s="122"/>
    </row>
    <row r="32" spans="1:11" ht="46.2" customHeight="1">
      <c r="A32" s="89" t="s">
        <v>26</v>
      </c>
      <c r="B32" s="70" t="s">
        <v>179</v>
      </c>
      <c r="C32" s="41">
        <f>C33+C35+C34</f>
        <v>3515.4</v>
      </c>
      <c r="D32" s="41">
        <f>D33+D35+D34</f>
        <v>2899.8</v>
      </c>
      <c r="E32" s="42">
        <f>D32-C32</f>
        <v>-615.6</v>
      </c>
      <c r="F32" s="42">
        <f>D32*100/C32</f>
        <v>82.5</v>
      </c>
      <c r="G32" s="41">
        <f>G33+G35+G34</f>
        <v>6955.6</v>
      </c>
      <c r="H32" s="41">
        <f>H33+H35+H34</f>
        <v>6189.6</v>
      </c>
      <c r="I32" s="42">
        <f t="shared" ref="I32:I49" si="0">H32-G32</f>
        <v>-766</v>
      </c>
      <c r="J32" s="43">
        <f>H32*100/G32</f>
        <v>89</v>
      </c>
    </row>
    <row r="33" spans="1:10" ht="21">
      <c r="A33" s="90" t="s">
        <v>252</v>
      </c>
      <c r="B33" s="70" t="s">
        <v>31</v>
      </c>
      <c r="C33" s="42">
        <v>3433.1</v>
      </c>
      <c r="D33" s="42">
        <v>2890.5</v>
      </c>
      <c r="E33" s="42">
        <f t="shared" ref="E33:E49" si="1">D33-C33</f>
        <v>-542.6</v>
      </c>
      <c r="F33" s="42">
        <f t="shared" ref="F33:F49" si="2">D33*100/C33</f>
        <v>84.2</v>
      </c>
      <c r="G33" s="42">
        <v>6781</v>
      </c>
      <c r="H33" s="42">
        <v>6173.3</v>
      </c>
      <c r="I33" s="42">
        <f t="shared" si="0"/>
        <v>-607.70000000000005</v>
      </c>
      <c r="J33" s="43">
        <f t="shared" ref="J33:J49" si="3">H33*100/G33</f>
        <v>91</v>
      </c>
    </row>
    <row r="34" spans="1:10" ht="42">
      <c r="A34" s="91" t="s">
        <v>240</v>
      </c>
      <c r="B34" s="70">
        <v>1013</v>
      </c>
      <c r="C34" s="42">
        <v>57.3</v>
      </c>
      <c r="D34" s="44"/>
      <c r="E34" s="44">
        <f t="shared" si="1"/>
        <v>-57.3</v>
      </c>
      <c r="F34" s="42">
        <f>D34*100/C34</f>
        <v>0</v>
      </c>
      <c r="G34" s="42">
        <v>114.6</v>
      </c>
      <c r="H34" s="44">
        <v>1.9</v>
      </c>
      <c r="I34" s="42">
        <f t="shared" ref="I34" si="4">H34-G34</f>
        <v>-112.7</v>
      </c>
      <c r="J34" s="43">
        <f t="shared" ref="J34" si="5">H34*100/G34</f>
        <v>1.7</v>
      </c>
    </row>
    <row r="35" spans="1:10" ht="21">
      <c r="A35" s="90" t="s">
        <v>27</v>
      </c>
      <c r="B35" s="70" t="s">
        <v>32</v>
      </c>
      <c r="C35" s="42">
        <v>25</v>
      </c>
      <c r="D35" s="44">
        <v>9.3000000000000007</v>
      </c>
      <c r="E35" s="42">
        <f t="shared" si="1"/>
        <v>-15.7</v>
      </c>
      <c r="F35" s="42">
        <f t="shared" si="2"/>
        <v>37.200000000000003</v>
      </c>
      <c r="G35" s="42">
        <v>60</v>
      </c>
      <c r="H35" s="44">
        <v>14.4</v>
      </c>
      <c r="I35" s="42">
        <f t="shared" si="0"/>
        <v>-45.6</v>
      </c>
      <c r="J35" s="43">
        <f t="shared" si="3"/>
        <v>24</v>
      </c>
    </row>
    <row r="36" spans="1:10" ht="21" customHeight="1">
      <c r="A36" s="89" t="s">
        <v>113</v>
      </c>
      <c r="B36" s="70">
        <v>1020</v>
      </c>
      <c r="C36" s="41">
        <f>C40+C41+C42</f>
        <v>6842.5</v>
      </c>
      <c r="D36" s="41">
        <f>D40+D41+D42</f>
        <v>1217.0999999999999</v>
      </c>
      <c r="E36" s="42">
        <f t="shared" si="1"/>
        <v>-5625.4</v>
      </c>
      <c r="F36" s="42">
        <f t="shared" si="2"/>
        <v>17.8</v>
      </c>
      <c r="G36" s="41">
        <f>G40+G41+G42</f>
        <v>8109.3</v>
      </c>
      <c r="H36" s="41">
        <f>H40+H41+H42</f>
        <v>2613</v>
      </c>
      <c r="I36" s="42">
        <f t="shared" si="0"/>
        <v>-5496.3</v>
      </c>
      <c r="J36" s="43">
        <f t="shared" si="3"/>
        <v>32.200000000000003</v>
      </c>
    </row>
    <row r="37" spans="1:10" s="1" customFormat="1" ht="42.6" customHeight="1">
      <c r="A37" s="91" t="s">
        <v>241</v>
      </c>
      <c r="B37" s="44">
        <v>1020</v>
      </c>
      <c r="C37" s="42">
        <v>916.3</v>
      </c>
      <c r="D37" s="42">
        <v>1209.9000000000001</v>
      </c>
      <c r="E37" s="42">
        <f t="shared" si="1"/>
        <v>293.60000000000002</v>
      </c>
      <c r="F37" s="42">
        <f t="shared" si="2"/>
        <v>132</v>
      </c>
      <c r="G37" s="42">
        <v>2131.6999999999998</v>
      </c>
      <c r="H37" s="42">
        <v>2605.8000000000002</v>
      </c>
      <c r="I37" s="42">
        <f t="shared" si="0"/>
        <v>474.1</v>
      </c>
      <c r="J37" s="43">
        <f t="shared" si="3"/>
        <v>122.2</v>
      </c>
    </row>
    <row r="38" spans="1:10" s="1" customFormat="1" ht="42" customHeight="1">
      <c r="A38" s="148" t="s">
        <v>242</v>
      </c>
      <c r="B38" s="44">
        <v>1020</v>
      </c>
      <c r="C38" s="42">
        <v>51.4</v>
      </c>
      <c r="D38" s="42">
        <v>7.2</v>
      </c>
      <c r="E38" s="42">
        <f t="shared" si="1"/>
        <v>-44.2</v>
      </c>
      <c r="F38" s="42">
        <f t="shared" si="2"/>
        <v>14</v>
      </c>
      <c r="G38" s="42">
        <v>102.8</v>
      </c>
      <c r="H38" s="42">
        <v>7.2</v>
      </c>
      <c r="I38" s="42">
        <f t="shared" si="0"/>
        <v>-95.6</v>
      </c>
      <c r="J38" s="43">
        <f t="shared" si="3"/>
        <v>7</v>
      </c>
    </row>
    <row r="39" spans="1:10" s="1" customFormat="1" ht="67.2" customHeight="1">
      <c r="A39" s="91" t="s">
        <v>239</v>
      </c>
      <c r="B39" s="44">
        <v>1020</v>
      </c>
      <c r="C39" s="42">
        <v>5874.8</v>
      </c>
      <c r="D39" s="42">
        <v>0</v>
      </c>
      <c r="E39" s="42">
        <f t="shared" si="1"/>
        <v>-5874.8</v>
      </c>
      <c r="F39" s="42">
        <f t="shared" si="2"/>
        <v>0</v>
      </c>
      <c r="G39" s="42">
        <v>5874.8</v>
      </c>
      <c r="H39" s="42">
        <v>0</v>
      </c>
      <c r="I39" s="42">
        <f t="shared" si="0"/>
        <v>-5874.8</v>
      </c>
      <c r="J39" s="43">
        <f t="shared" si="3"/>
        <v>0</v>
      </c>
    </row>
    <row r="40" spans="1:10" ht="21">
      <c r="A40" s="81" t="s">
        <v>28</v>
      </c>
      <c r="B40" s="70">
        <v>1021</v>
      </c>
      <c r="C40" s="42">
        <v>6635.8</v>
      </c>
      <c r="D40" s="42">
        <v>1013.6</v>
      </c>
      <c r="E40" s="42">
        <f t="shared" si="1"/>
        <v>-5622.2</v>
      </c>
      <c r="F40" s="42">
        <f t="shared" si="2"/>
        <v>15.3</v>
      </c>
      <c r="G40" s="42">
        <v>7509.6</v>
      </c>
      <c r="H40" s="42">
        <v>2020.2</v>
      </c>
      <c r="I40" s="42">
        <f t="shared" si="0"/>
        <v>-5489.4</v>
      </c>
      <c r="J40" s="43">
        <f t="shared" si="3"/>
        <v>26.9</v>
      </c>
    </row>
    <row r="41" spans="1:10" ht="21">
      <c r="A41" s="81" t="s">
        <v>243</v>
      </c>
      <c r="B41" s="70">
        <v>1022</v>
      </c>
      <c r="C41" s="42">
        <v>147.19999999999999</v>
      </c>
      <c r="D41" s="42">
        <v>60.3</v>
      </c>
      <c r="E41" s="42">
        <f t="shared" si="1"/>
        <v>-86.9</v>
      </c>
      <c r="F41" s="42">
        <f t="shared" si="2"/>
        <v>41</v>
      </c>
      <c r="G41" s="42">
        <v>412.5</v>
      </c>
      <c r="H41" s="42">
        <v>159.80000000000001</v>
      </c>
      <c r="I41" s="42">
        <f t="shared" si="0"/>
        <v>-252.7</v>
      </c>
      <c r="J41" s="43">
        <f t="shared" si="3"/>
        <v>38.700000000000003</v>
      </c>
    </row>
    <row r="42" spans="1:10" ht="21">
      <c r="A42" s="81" t="s">
        <v>29</v>
      </c>
      <c r="B42" s="70">
        <v>1023</v>
      </c>
      <c r="C42" s="42">
        <v>59.5</v>
      </c>
      <c r="D42" s="42">
        <v>143.19999999999999</v>
      </c>
      <c r="E42" s="42">
        <f t="shared" si="1"/>
        <v>83.7</v>
      </c>
      <c r="F42" s="42">
        <f t="shared" si="2"/>
        <v>240.7</v>
      </c>
      <c r="G42" s="42">
        <v>187.2</v>
      </c>
      <c r="H42" s="42">
        <v>433</v>
      </c>
      <c r="I42" s="42">
        <f t="shared" si="0"/>
        <v>245.8</v>
      </c>
      <c r="J42" s="43">
        <f t="shared" si="3"/>
        <v>231.3</v>
      </c>
    </row>
    <row r="43" spans="1:10" ht="21">
      <c r="A43" s="79" t="s">
        <v>180</v>
      </c>
      <c r="B43" s="70" t="s">
        <v>33</v>
      </c>
      <c r="C43" s="41">
        <f>C44+C45+C46+C47+C49+C48</f>
        <v>2</v>
      </c>
      <c r="D43" s="41">
        <f>D44+D45+D46+D47+D49+D48</f>
        <v>0.1</v>
      </c>
      <c r="E43" s="42">
        <f t="shared" si="1"/>
        <v>-1.9</v>
      </c>
      <c r="F43" s="42">
        <f t="shared" si="2"/>
        <v>5</v>
      </c>
      <c r="G43" s="41">
        <f>SUM(G45:G49)</f>
        <v>5</v>
      </c>
      <c r="H43" s="41">
        <f>SUM(H45:H49)</f>
        <v>1.8</v>
      </c>
      <c r="I43" s="42">
        <f t="shared" si="0"/>
        <v>-3.2</v>
      </c>
      <c r="J43" s="43">
        <f t="shared" si="3"/>
        <v>36</v>
      </c>
    </row>
    <row r="44" spans="1:10" ht="21">
      <c r="A44" s="82" t="s">
        <v>114</v>
      </c>
      <c r="B44" s="70" t="s">
        <v>34</v>
      </c>
      <c r="C44" s="42"/>
      <c r="D44" s="42"/>
      <c r="E44" s="42"/>
      <c r="F44" s="42"/>
      <c r="G44" s="42"/>
      <c r="H44" s="42"/>
      <c r="I44" s="42"/>
      <c r="J44" s="43"/>
    </row>
    <row r="45" spans="1:10" ht="21" customHeight="1">
      <c r="A45" s="82" t="s">
        <v>123</v>
      </c>
      <c r="B45" s="70" t="s">
        <v>35</v>
      </c>
      <c r="C45" s="42"/>
      <c r="D45" s="44"/>
      <c r="E45" s="42"/>
      <c r="F45" s="42"/>
      <c r="G45" s="42"/>
      <c r="H45" s="44">
        <v>1.7</v>
      </c>
      <c r="I45" s="42">
        <f t="shared" si="0"/>
        <v>1.7</v>
      </c>
      <c r="J45" s="43"/>
    </row>
    <row r="46" spans="1:10" ht="21">
      <c r="A46" s="82" t="s">
        <v>30</v>
      </c>
      <c r="B46" s="70" t="s">
        <v>36</v>
      </c>
      <c r="C46" s="42"/>
      <c r="D46" s="42"/>
      <c r="E46" s="42"/>
      <c r="F46" s="42"/>
      <c r="G46" s="42"/>
      <c r="H46" s="42"/>
      <c r="I46" s="42"/>
      <c r="J46" s="43"/>
    </row>
    <row r="47" spans="1:10" ht="21">
      <c r="A47" s="82" t="s">
        <v>21</v>
      </c>
      <c r="B47" s="70" t="s">
        <v>37</v>
      </c>
      <c r="C47" s="42"/>
      <c r="D47" s="42">
        <v>0.1</v>
      </c>
      <c r="E47" s="42">
        <f>D47-C47</f>
        <v>0.1</v>
      </c>
      <c r="F47" s="42"/>
      <c r="G47" s="42">
        <v>1</v>
      </c>
      <c r="H47" s="42">
        <v>0.1</v>
      </c>
      <c r="I47" s="42">
        <f t="shared" si="0"/>
        <v>-0.9</v>
      </c>
      <c r="J47" s="43">
        <f>H47*100/G47</f>
        <v>10</v>
      </c>
    </row>
    <row r="48" spans="1:10" ht="21">
      <c r="A48" s="82" t="s">
        <v>22</v>
      </c>
      <c r="B48" s="70">
        <v>1045</v>
      </c>
      <c r="C48" s="45"/>
      <c r="D48" s="46"/>
      <c r="E48" s="42"/>
      <c r="F48" s="42"/>
      <c r="G48" s="45"/>
      <c r="H48" s="46"/>
      <c r="I48" s="42"/>
      <c r="J48" s="43"/>
    </row>
    <row r="49" spans="1:10" ht="21.6" thickBot="1">
      <c r="A49" s="83" t="s">
        <v>112</v>
      </c>
      <c r="B49" s="71">
        <v>1046</v>
      </c>
      <c r="C49" s="47">
        <v>2</v>
      </c>
      <c r="D49" s="47"/>
      <c r="E49" s="47">
        <f t="shared" si="1"/>
        <v>-2</v>
      </c>
      <c r="F49" s="42">
        <f t="shared" si="2"/>
        <v>0</v>
      </c>
      <c r="G49" s="47">
        <v>4</v>
      </c>
      <c r="H49" s="47"/>
      <c r="I49" s="47">
        <f t="shared" si="0"/>
        <v>-4</v>
      </c>
      <c r="J49" s="43">
        <f t="shared" si="3"/>
        <v>0</v>
      </c>
    </row>
    <row r="50" spans="1:10" ht="21">
      <c r="A50" s="48"/>
      <c r="B50" s="49"/>
      <c r="C50" s="50"/>
      <c r="D50" s="50"/>
      <c r="E50" s="50"/>
      <c r="F50" s="51"/>
      <c r="G50" s="50"/>
      <c r="H50" s="50"/>
      <c r="I50" s="50"/>
      <c r="J50" s="52"/>
    </row>
    <row r="51" spans="1:10" ht="21">
      <c r="A51" s="120" t="s">
        <v>181</v>
      </c>
      <c r="B51" s="121"/>
      <c r="C51" s="121"/>
      <c r="D51" s="121"/>
      <c r="E51" s="121"/>
      <c r="F51" s="121"/>
      <c r="G51" s="121"/>
      <c r="H51" s="121"/>
      <c r="I51" s="121"/>
      <c r="J51" s="122"/>
    </row>
    <row r="52" spans="1:10" ht="21">
      <c r="A52" s="80" t="s">
        <v>182</v>
      </c>
      <c r="B52" s="44" t="s">
        <v>38</v>
      </c>
      <c r="C52" s="42">
        <v>2772</v>
      </c>
      <c r="D52" s="42">
        <v>2336.9</v>
      </c>
      <c r="E52" s="42">
        <f t="shared" ref="E52:E64" si="6">D52-C52</f>
        <v>-435.1</v>
      </c>
      <c r="F52" s="42">
        <f t="shared" ref="F52:F63" si="7">D52*100/C52</f>
        <v>84.3</v>
      </c>
      <c r="G52" s="42">
        <v>5562</v>
      </c>
      <c r="H52" s="42">
        <v>4856.3999999999996</v>
      </c>
      <c r="I52" s="42">
        <f t="shared" ref="I52:I59" si="8">H52-G52</f>
        <v>-705.6</v>
      </c>
      <c r="J52" s="43">
        <f t="shared" ref="J52:J59" si="9">H52*100/G52</f>
        <v>87.3</v>
      </c>
    </row>
    <row r="53" spans="1:10" ht="21">
      <c r="A53" s="80" t="s">
        <v>183</v>
      </c>
      <c r="B53" s="44" t="s">
        <v>39</v>
      </c>
      <c r="C53" s="42">
        <v>609.79999999999995</v>
      </c>
      <c r="D53" s="42">
        <v>485.1</v>
      </c>
      <c r="E53" s="42">
        <f t="shared" si="6"/>
        <v>-124.7</v>
      </c>
      <c r="F53" s="42">
        <f t="shared" si="7"/>
        <v>79.599999999999994</v>
      </c>
      <c r="G53" s="42">
        <v>1223.5999999999999</v>
      </c>
      <c r="H53" s="42">
        <v>1023.7</v>
      </c>
      <c r="I53" s="42">
        <f t="shared" si="8"/>
        <v>-199.9</v>
      </c>
      <c r="J53" s="43">
        <f t="shared" si="9"/>
        <v>83.7</v>
      </c>
    </row>
    <row r="54" spans="1:10" ht="21">
      <c r="A54" s="80" t="s">
        <v>184</v>
      </c>
      <c r="B54" s="44" t="s">
        <v>40</v>
      </c>
      <c r="C54" s="42">
        <v>152.9</v>
      </c>
      <c r="D54" s="42">
        <v>115.8</v>
      </c>
      <c r="E54" s="42">
        <f t="shared" si="6"/>
        <v>-37.1</v>
      </c>
      <c r="F54" s="42">
        <f t="shared" si="7"/>
        <v>75.7</v>
      </c>
      <c r="G54" s="42">
        <v>277.7</v>
      </c>
      <c r="H54" s="42">
        <v>209.6</v>
      </c>
      <c r="I54" s="42">
        <f t="shared" si="8"/>
        <v>-68.099999999999994</v>
      </c>
      <c r="J54" s="43">
        <f t="shared" si="9"/>
        <v>75.5</v>
      </c>
    </row>
    <row r="55" spans="1:10" ht="21">
      <c r="A55" s="80" t="s">
        <v>244</v>
      </c>
      <c r="B55" s="44" t="s">
        <v>41</v>
      </c>
      <c r="C55" s="42">
        <v>129.6</v>
      </c>
      <c r="D55" s="42">
        <v>171</v>
      </c>
      <c r="E55" s="42">
        <f t="shared" si="6"/>
        <v>41.4</v>
      </c>
      <c r="F55" s="42">
        <f t="shared" si="7"/>
        <v>131.9</v>
      </c>
      <c r="G55" s="42">
        <v>181</v>
      </c>
      <c r="H55" s="42">
        <v>226.2</v>
      </c>
      <c r="I55" s="42">
        <f t="shared" si="8"/>
        <v>45.2</v>
      </c>
      <c r="J55" s="43">
        <f t="shared" si="9"/>
        <v>125</v>
      </c>
    </row>
    <row r="56" spans="1:10" ht="21">
      <c r="A56" s="80" t="s">
        <v>185</v>
      </c>
      <c r="B56" s="44" t="s">
        <v>42</v>
      </c>
      <c r="C56" s="42">
        <v>146.1</v>
      </c>
      <c r="D56" s="42">
        <v>169.4</v>
      </c>
      <c r="E56" s="42">
        <f t="shared" si="6"/>
        <v>23.3</v>
      </c>
      <c r="F56" s="42">
        <f t="shared" si="7"/>
        <v>115.9</v>
      </c>
      <c r="G56" s="42">
        <v>347.3</v>
      </c>
      <c r="H56" s="42">
        <v>331.8</v>
      </c>
      <c r="I56" s="42">
        <f t="shared" si="8"/>
        <v>-15.5</v>
      </c>
      <c r="J56" s="43">
        <f t="shared" si="9"/>
        <v>95.5</v>
      </c>
    </row>
    <row r="57" spans="1:10" ht="21">
      <c r="A57" s="80" t="s">
        <v>186</v>
      </c>
      <c r="B57" s="44" t="s">
        <v>43</v>
      </c>
      <c r="C57" s="53">
        <v>77.900000000000006</v>
      </c>
      <c r="D57" s="53">
        <v>84.2</v>
      </c>
      <c r="E57" s="53">
        <f t="shared" si="6"/>
        <v>6.3</v>
      </c>
      <c r="F57" s="53">
        <f t="shared" si="7"/>
        <v>108.1</v>
      </c>
      <c r="G57" s="53">
        <v>99.2</v>
      </c>
      <c r="H57" s="53">
        <v>174.8</v>
      </c>
      <c r="I57" s="53">
        <f t="shared" si="8"/>
        <v>75.599999999999994</v>
      </c>
      <c r="J57" s="54">
        <f t="shared" si="9"/>
        <v>176.2</v>
      </c>
    </row>
    <row r="58" spans="1:10" ht="21">
      <c r="A58" s="80" t="s">
        <v>187</v>
      </c>
      <c r="B58" s="44" t="s">
        <v>44</v>
      </c>
      <c r="C58" s="42">
        <v>2</v>
      </c>
      <c r="D58" s="42">
        <v>1.2</v>
      </c>
      <c r="E58" s="42">
        <f t="shared" si="6"/>
        <v>-0.8</v>
      </c>
      <c r="F58" s="42">
        <f t="shared" si="7"/>
        <v>60</v>
      </c>
      <c r="G58" s="42">
        <v>3</v>
      </c>
      <c r="H58" s="42">
        <v>1.2</v>
      </c>
      <c r="I58" s="42">
        <f t="shared" si="8"/>
        <v>-1.8</v>
      </c>
      <c r="J58" s="43">
        <f t="shared" si="9"/>
        <v>40</v>
      </c>
    </row>
    <row r="59" spans="1:10" ht="21">
      <c r="A59" s="80" t="s">
        <v>188</v>
      </c>
      <c r="B59" s="44" t="s">
        <v>45</v>
      </c>
      <c r="C59" s="42">
        <f>C61+C62+C63+C64</f>
        <v>410.8</v>
      </c>
      <c r="D59" s="42">
        <f>D61+D62+D63+D64</f>
        <v>100.6</v>
      </c>
      <c r="E59" s="42">
        <f>D59-C59</f>
        <v>-310.2</v>
      </c>
      <c r="F59" s="42">
        <f t="shared" si="7"/>
        <v>24.5</v>
      </c>
      <c r="G59" s="42">
        <f>G61+G62+G63+G64</f>
        <v>1137.3</v>
      </c>
      <c r="H59" s="42">
        <f>H61+H62+H63+H64</f>
        <v>1154.5999999999999</v>
      </c>
      <c r="I59" s="42">
        <f t="shared" si="8"/>
        <v>17.3</v>
      </c>
      <c r="J59" s="43">
        <f t="shared" si="9"/>
        <v>101.5</v>
      </c>
    </row>
    <row r="60" spans="1:10" ht="21">
      <c r="A60" s="64" t="s">
        <v>189</v>
      </c>
      <c r="B60" s="44" t="s">
        <v>46</v>
      </c>
      <c r="C60" s="44"/>
      <c r="D60" s="42"/>
      <c r="E60" s="42"/>
      <c r="F60" s="44"/>
      <c r="G60" s="44"/>
      <c r="H60" s="42"/>
      <c r="I60" s="42"/>
      <c r="J60" s="55"/>
    </row>
    <row r="61" spans="1:10" ht="21">
      <c r="A61" s="64" t="s">
        <v>190</v>
      </c>
      <c r="B61" s="44" t="s">
        <v>47</v>
      </c>
      <c r="C61" s="42">
        <v>10.9</v>
      </c>
      <c r="D61" s="42">
        <v>13.6</v>
      </c>
      <c r="E61" s="42">
        <f t="shared" si="6"/>
        <v>2.7</v>
      </c>
      <c r="F61" s="42">
        <f t="shared" si="7"/>
        <v>124.8</v>
      </c>
      <c r="G61" s="42">
        <v>21.8</v>
      </c>
      <c r="H61" s="42">
        <v>17</v>
      </c>
      <c r="I61" s="42">
        <f>H61-G61</f>
        <v>-4.8</v>
      </c>
      <c r="J61" s="43">
        <f>H61*100/G61</f>
        <v>78</v>
      </c>
    </row>
    <row r="62" spans="1:10" ht="21">
      <c r="A62" s="64" t="s">
        <v>191</v>
      </c>
      <c r="B62" s="44" t="s">
        <v>48</v>
      </c>
      <c r="C62" s="42">
        <v>313.60000000000002</v>
      </c>
      <c r="D62" s="42">
        <v>-59</v>
      </c>
      <c r="E62" s="42">
        <f t="shared" si="6"/>
        <v>-372.6</v>
      </c>
      <c r="F62" s="42">
        <f t="shared" si="7"/>
        <v>-18.8</v>
      </c>
      <c r="G62" s="42">
        <v>827</v>
      </c>
      <c r="H62" s="42">
        <v>937.8</v>
      </c>
      <c r="I62" s="42">
        <f>H62-G62</f>
        <v>110.8</v>
      </c>
      <c r="J62" s="43">
        <f>H62*100/G62</f>
        <v>113.4</v>
      </c>
    </row>
    <row r="63" spans="1:10" ht="21">
      <c r="A63" s="64" t="s">
        <v>192</v>
      </c>
      <c r="B63" s="44">
        <v>1124</v>
      </c>
      <c r="C63" s="42">
        <v>47.9</v>
      </c>
      <c r="D63" s="42">
        <v>23</v>
      </c>
      <c r="E63" s="42">
        <f t="shared" si="6"/>
        <v>-24.9</v>
      </c>
      <c r="F63" s="42">
        <f t="shared" si="7"/>
        <v>48</v>
      </c>
      <c r="G63" s="42">
        <v>140.5</v>
      </c>
      <c r="H63" s="42">
        <v>76.8</v>
      </c>
      <c r="I63" s="42">
        <f>H63-G63</f>
        <v>-63.7</v>
      </c>
      <c r="J63" s="43">
        <f>H63*100/G63</f>
        <v>54.7</v>
      </c>
    </row>
    <row r="64" spans="1:10" ht="21">
      <c r="A64" s="64" t="s">
        <v>193</v>
      </c>
      <c r="B64" s="44" t="s">
        <v>49</v>
      </c>
      <c r="C64" s="42">
        <v>38.4</v>
      </c>
      <c r="D64" s="42">
        <v>123</v>
      </c>
      <c r="E64" s="42">
        <f t="shared" si="6"/>
        <v>84.6</v>
      </c>
      <c r="F64" s="42">
        <f>D64*100/C64</f>
        <v>320.3</v>
      </c>
      <c r="G64" s="42">
        <v>148</v>
      </c>
      <c r="H64" s="42">
        <v>123</v>
      </c>
      <c r="I64" s="42">
        <f>H64-G64</f>
        <v>-25</v>
      </c>
      <c r="J64" s="43">
        <f>H64*100/G64</f>
        <v>83.1</v>
      </c>
    </row>
    <row r="65" spans="1:10" ht="21">
      <c r="A65" s="64" t="s">
        <v>194</v>
      </c>
      <c r="B65" s="44">
        <v>1126</v>
      </c>
      <c r="C65" s="44"/>
      <c r="D65" s="42"/>
      <c r="E65" s="42"/>
      <c r="F65" s="42"/>
      <c r="G65" s="44"/>
      <c r="H65" s="42"/>
      <c r="I65" s="42"/>
      <c r="J65" s="43"/>
    </row>
    <row r="66" spans="1:10" ht="42">
      <c r="A66" s="91" t="s">
        <v>127</v>
      </c>
      <c r="B66" s="44" t="s">
        <v>50</v>
      </c>
      <c r="C66" s="42">
        <v>4</v>
      </c>
      <c r="D66" s="42"/>
      <c r="E66" s="42"/>
      <c r="F66" s="42"/>
      <c r="G66" s="42">
        <v>4</v>
      </c>
      <c r="H66" s="42"/>
      <c r="I66" s="42"/>
      <c r="J66" s="43"/>
    </row>
    <row r="67" spans="1:10" ht="21">
      <c r="A67" s="80" t="s">
        <v>195</v>
      </c>
      <c r="B67" s="44" t="s">
        <v>51</v>
      </c>
      <c r="C67" s="42">
        <v>180</v>
      </c>
      <c r="D67" s="42">
        <v>169.3</v>
      </c>
      <c r="E67" s="42">
        <f>D67-C67</f>
        <v>-10.7</v>
      </c>
      <c r="F67" s="42">
        <f>D67*100/C67</f>
        <v>94.1</v>
      </c>
      <c r="G67" s="42">
        <v>360</v>
      </c>
      <c r="H67" s="42">
        <v>290.8</v>
      </c>
      <c r="I67" s="42">
        <f t="shared" ref="I67" si="10">H67-G67</f>
        <v>-69.2</v>
      </c>
      <c r="J67" s="43">
        <f t="shared" ref="J67" si="11">H67*100/G67</f>
        <v>80.8</v>
      </c>
    </row>
    <row r="68" spans="1:10" ht="21">
      <c r="A68" s="80" t="s">
        <v>117</v>
      </c>
      <c r="B68" s="44" t="s">
        <v>52</v>
      </c>
      <c r="C68" s="44"/>
      <c r="D68" s="44"/>
      <c r="E68" s="42"/>
      <c r="F68" s="42"/>
      <c r="G68" s="44"/>
      <c r="H68" s="44"/>
      <c r="I68" s="42"/>
      <c r="J68" s="43"/>
    </row>
    <row r="69" spans="1:10" ht="21">
      <c r="A69" s="80" t="s">
        <v>115</v>
      </c>
      <c r="B69" s="44" t="s">
        <v>53</v>
      </c>
      <c r="C69" s="42"/>
      <c r="D69" s="42"/>
      <c r="E69" s="42"/>
      <c r="F69" s="42"/>
      <c r="G69" s="42"/>
      <c r="H69" s="42"/>
      <c r="I69" s="42"/>
      <c r="J69" s="43"/>
    </row>
    <row r="70" spans="1:10" ht="21">
      <c r="A70" s="80" t="s">
        <v>245</v>
      </c>
      <c r="B70" s="44" t="s">
        <v>54</v>
      </c>
      <c r="C70" s="42">
        <f>C71</f>
        <v>5874.8</v>
      </c>
      <c r="D70" s="42"/>
      <c r="E70" s="42"/>
      <c r="F70" s="42"/>
      <c r="G70" s="42">
        <v>5874.8</v>
      </c>
      <c r="H70" s="42"/>
      <c r="I70" s="42"/>
      <c r="J70" s="43"/>
    </row>
    <row r="71" spans="1:10" ht="42">
      <c r="A71" s="90" t="s">
        <v>246</v>
      </c>
      <c r="B71" s="44" t="s">
        <v>55</v>
      </c>
      <c r="C71" s="42">
        <v>5874.8</v>
      </c>
      <c r="D71" s="44"/>
      <c r="E71" s="42"/>
      <c r="F71" s="42"/>
      <c r="G71" s="42">
        <v>5874.8</v>
      </c>
      <c r="H71" s="44"/>
      <c r="I71" s="42"/>
      <c r="J71" s="43"/>
    </row>
    <row r="72" spans="1:10" ht="21">
      <c r="A72" s="80" t="s">
        <v>196</v>
      </c>
      <c r="B72" s="44" t="s">
        <v>56</v>
      </c>
      <c r="C72" s="44"/>
      <c r="D72" s="44"/>
      <c r="E72" s="42"/>
      <c r="F72" s="44"/>
      <c r="G72" s="44"/>
      <c r="H72" s="44"/>
      <c r="I72" s="42"/>
      <c r="J72" s="43"/>
    </row>
    <row r="73" spans="1:10" ht="21">
      <c r="A73" s="80" t="s">
        <v>197</v>
      </c>
      <c r="B73" s="44" t="s">
        <v>57</v>
      </c>
      <c r="C73" s="41">
        <f>C32+C36+C43</f>
        <v>10359.9</v>
      </c>
      <c r="D73" s="41">
        <f>D32+D36+D43</f>
        <v>4117</v>
      </c>
      <c r="E73" s="42">
        <f>D73-C73</f>
        <v>-6242.9</v>
      </c>
      <c r="F73" s="42">
        <f>D73*100/C73</f>
        <v>39.700000000000003</v>
      </c>
      <c r="G73" s="41">
        <f>G32+G36+G43</f>
        <v>15069.9</v>
      </c>
      <c r="H73" s="41">
        <f>H32+H36+H43</f>
        <v>8804.4</v>
      </c>
      <c r="I73" s="42">
        <f>H73-G73</f>
        <v>-6265.5</v>
      </c>
      <c r="J73" s="43">
        <f>H73*100/G73</f>
        <v>58.4</v>
      </c>
    </row>
    <row r="74" spans="1:10" ht="21">
      <c r="A74" s="80" t="s">
        <v>198</v>
      </c>
      <c r="B74" s="44" t="s">
        <v>58</v>
      </c>
      <c r="C74" s="41">
        <f>C52+C53+C54+C55+C56+C57+C58+C59+C66+C67+C69+C70+C68</f>
        <v>10359.9</v>
      </c>
      <c r="D74" s="41">
        <f>D52+D53+D54+D55+D56+D57+D58+D59+D66+D67+D69+D70+D68</f>
        <v>3633.5</v>
      </c>
      <c r="E74" s="42">
        <f>D74-C74</f>
        <v>-6726.4</v>
      </c>
      <c r="F74" s="42">
        <f>D74*100/C74</f>
        <v>35.1</v>
      </c>
      <c r="G74" s="41">
        <f>G52+G53+G54+G55+G56+G57+G58+G59+G66+G67+G69+G70+G68</f>
        <v>15069.9</v>
      </c>
      <c r="H74" s="41">
        <f>H52+H53+H54+H55+H56+H57+H58+H59+H66+H67+H69+H70+H68</f>
        <v>8269.1</v>
      </c>
      <c r="I74" s="42">
        <f>H74-G74</f>
        <v>-6800.8</v>
      </c>
      <c r="J74" s="43">
        <f>H74*100/G74</f>
        <v>54.9</v>
      </c>
    </row>
    <row r="75" spans="1:10" ht="21">
      <c r="A75" s="80" t="s">
        <v>199</v>
      </c>
      <c r="B75" s="44" t="s">
        <v>59</v>
      </c>
      <c r="C75" s="41">
        <f>C73-C74</f>
        <v>0</v>
      </c>
      <c r="D75" s="41">
        <f>D73-D74</f>
        <v>483.5</v>
      </c>
      <c r="E75" s="42"/>
      <c r="F75" s="42"/>
      <c r="G75" s="41">
        <f>G73-G74</f>
        <v>0</v>
      </c>
      <c r="H75" s="41">
        <f>H73-H74</f>
        <v>535.29999999999995</v>
      </c>
      <c r="I75" s="41"/>
      <c r="J75" s="56"/>
    </row>
    <row r="76" spans="1:10" ht="21.6" thickBot="1">
      <c r="A76" s="133"/>
      <c r="B76" s="134"/>
      <c r="C76" s="134"/>
      <c r="D76" s="134"/>
      <c r="E76" s="134"/>
      <c r="F76" s="134"/>
      <c r="G76" s="134"/>
      <c r="H76" s="134"/>
      <c r="I76" s="134"/>
      <c r="J76" s="135"/>
    </row>
    <row r="77" spans="1:10" ht="21">
      <c r="A77" s="131" t="s">
        <v>237</v>
      </c>
      <c r="B77" s="127"/>
      <c r="C77" s="127"/>
      <c r="D77" s="127"/>
      <c r="E77" s="127"/>
      <c r="F77" s="127"/>
      <c r="G77" s="127"/>
      <c r="H77" s="127"/>
      <c r="I77" s="127"/>
      <c r="J77" s="128"/>
    </row>
    <row r="78" spans="1:10" ht="42">
      <c r="A78" s="91" t="s">
        <v>200</v>
      </c>
      <c r="B78" s="44" t="s">
        <v>6</v>
      </c>
      <c r="C78" s="44"/>
      <c r="D78" s="44"/>
      <c r="E78" s="42"/>
      <c r="F78" s="42"/>
      <c r="G78" s="44"/>
      <c r="H78" s="44"/>
      <c r="I78" s="42"/>
      <c r="J78" s="43"/>
    </row>
    <row r="79" spans="1:10" s="1" customFormat="1" ht="42">
      <c r="A79" s="91" t="s">
        <v>201</v>
      </c>
      <c r="B79" s="44" t="s">
        <v>7</v>
      </c>
      <c r="C79" s="42">
        <v>1163.9000000000001</v>
      </c>
      <c r="D79" s="42">
        <v>1026.5</v>
      </c>
      <c r="E79" s="42">
        <f>D79-C79</f>
        <v>-137.4</v>
      </c>
      <c r="F79" s="42">
        <f>D79*100/C79</f>
        <v>88.2</v>
      </c>
      <c r="G79" s="42">
        <v>2312.9</v>
      </c>
      <c r="H79" s="42">
        <v>2086.1</v>
      </c>
      <c r="I79" s="44">
        <f>H79-G79</f>
        <v>-226.8</v>
      </c>
      <c r="J79" s="43">
        <f>H79*100/G79</f>
        <v>90.2</v>
      </c>
    </row>
    <row r="80" spans="1:10" ht="21">
      <c r="A80" s="91" t="s">
        <v>4</v>
      </c>
      <c r="B80" s="44" t="s">
        <v>8</v>
      </c>
      <c r="C80" s="44"/>
      <c r="D80" s="93"/>
      <c r="E80" s="42"/>
      <c r="F80" s="42"/>
      <c r="G80" s="59"/>
      <c r="H80" s="59"/>
      <c r="I80" s="59"/>
      <c r="J80" s="72"/>
    </row>
    <row r="81" spans="1:10" ht="22.8" customHeight="1">
      <c r="A81" s="80" t="s">
        <v>5</v>
      </c>
      <c r="B81" s="44" t="s">
        <v>9</v>
      </c>
      <c r="C81" s="59"/>
      <c r="D81" s="93"/>
      <c r="E81" s="59"/>
      <c r="F81" s="59"/>
      <c r="G81" s="59"/>
      <c r="H81" s="59"/>
      <c r="I81" s="59"/>
      <c r="J81" s="72"/>
    </row>
    <row r="82" spans="1:10" ht="15" customHeight="1">
      <c r="A82" s="123"/>
      <c r="B82" s="124"/>
      <c r="C82" s="124"/>
      <c r="D82" s="124"/>
      <c r="E82" s="124"/>
      <c r="F82" s="124"/>
      <c r="G82" s="124"/>
      <c r="H82" s="124"/>
      <c r="I82" s="124"/>
      <c r="J82" s="125"/>
    </row>
    <row r="83" spans="1:10" ht="21">
      <c r="A83" s="143" t="s">
        <v>238</v>
      </c>
      <c r="B83" s="144"/>
      <c r="C83" s="144"/>
      <c r="D83" s="144"/>
      <c r="E83" s="144"/>
      <c r="F83" s="144"/>
      <c r="G83" s="144"/>
      <c r="H83" s="144"/>
      <c r="I83" s="144"/>
      <c r="J83" s="145"/>
    </row>
    <row r="84" spans="1:10" ht="21">
      <c r="A84" s="80" t="s">
        <v>202</v>
      </c>
      <c r="B84" s="44" t="s">
        <v>60</v>
      </c>
      <c r="C84" s="59"/>
      <c r="D84" s="93"/>
      <c r="E84" s="59"/>
      <c r="F84" s="59"/>
      <c r="G84" s="59"/>
      <c r="H84" s="59"/>
      <c r="I84" s="59"/>
      <c r="J84" s="72"/>
    </row>
    <row r="85" spans="1:10" ht="42">
      <c r="A85" s="91" t="s">
        <v>203</v>
      </c>
      <c r="B85" s="44" t="s">
        <v>61</v>
      </c>
      <c r="C85" s="59"/>
      <c r="D85" s="93"/>
      <c r="E85" s="59"/>
      <c r="F85" s="59"/>
      <c r="G85" s="59"/>
      <c r="H85" s="59"/>
      <c r="I85" s="59"/>
      <c r="J85" s="72"/>
    </row>
    <row r="86" spans="1:10" ht="21">
      <c r="A86" s="84" t="s">
        <v>204</v>
      </c>
      <c r="B86" s="44" t="s">
        <v>62</v>
      </c>
      <c r="C86" s="42">
        <f>C92+C88</f>
        <v>5874.8</v>
      </c>
      <c r="D86" s="42">
        <f>D92+D88</f>
        <v>0</v>
      </c>
      <c r="E86" s="42"/>
      <c r="F86" s="42"/>
      <c r="G86" s="42">
        <f>G88+G92</f>
        <v>5874.8</v>
      </c>
      <c r="H86" s="42">
        <f>H88+H92</f>
        <v>0</v>
      </c>
      <c r="I86" s="42"/>
      <c r="J86" s="43"/>
    </row>
    <row r="87" spans="1:10" ht="21">
      <c r="A87" s="64" t="s">
        <v>205</v>
      </c>
      <c r="B87" s="44" t="s">
        <v>63</v>
      </c>
      <c r="C87" s="59"/>
      <c r="D87" s="93"/>
      <c r="E87" s="42"/>
      <c r="F87" s="42"/>
      <c r="G87" s="73"/>
      <c r="H87" s="59"/>
      <c r="I87" s="42"/>
      <c r="J87" s="43"/>
    </row>
    <row r="88" spans="1:10" ht="21">
      <c r="A88" s="64" t="s">
        <v>206</v>
      </c>
      <c r="B88" s="44" t="s">
        <v>64</v>
      </c>
      <c r="C88" s="42"/>
      <c r="D88" s="42"/>
      <c r="E88" s="42"/>
      <c r="F88" s="42"/>
      <c r="G88" s="63"/>
      <c r="H88" s="42"/>
      <c r="I88" s="42"/>
      <c r="J88" s="43"/>
    </row>
    <row r="89" spans="1:10" ht="42">
      <c r="A89" s="64" t="s">
        <v>207</v>
      </c>
      <c r="B89" s="44" t="s">
        <v>65</v>
      </c>
      <c r="C89" s="59"/>
      <c r="D89" s="93"/>
      <c r="E89" s="44"/>
      <c r="F89" s="59"/>
      <c r="G89" s="73"/>
      <c r="H89" s="59"/>
      <c r="I89" s="42"/>
      <c r="J89" s="43"/>
    </row>
    <row r="90" spans="1:10" ht="21">
      <c r="A90" s="64" t="s">
        <v>208</v>
      </c>
      <c r="B90" s="44" t="s">
        <v>66</v>
      </c>
      <c r="C90" s="59"/>
      <c r="D90" s="93"/>
      <c r="E90" s="44"/>
      <c r="F90" s="59"/>
      <c r="G90" s="73"/>
      <c r="H90" s="59"/>
      <c r="I90" s="42"/>
      <c r="J90" s="43"/>
    </row>
    <row r="91" spans="1:10" ht="43.2" customHeight="1">
      <c r="A91" s="64" t="s">
        <v>209</v>
      </c>
      <c r="B91" s="44" t="s">
        <v>67</v>
      </c>
      <c r="C91" s="59"/>
      <c r="D91" s="93"/>
      <c r="E91" s="44"/>
      <c r="F91" s="59"/>
      <c r="G91" s="73"/>
      <c r="H91" s="59"/>
      <c r="I91" s="42"/>
      <c r="J91" s="43"/>
    </row>
    <row r="92" spans="1:10" ht="21">
      <c r="A92" s="64" t="s">
        <v>116</v>
      </c>
      <c r="B92" s="44" t="s">
        <v>68</v>
      </c>
      <c r="C92" s="42">
        <v>5874.8</v>
      </c>
      <c r="D92" s="42">
        <v>0</v>
      </c>
      <c r="E92" s="42"/>
      <c r="F92" s="42"/>
      <c r="G92" s="63">
        <v>5874.8</v>
      </c>
      <c r="H92" s="42"/>
      <c r="I92" s="42"/>
      <c r="J92" s="43"/>
    </row>
    <row r="93" spans="1:10" s="1" customFormat="1" ht="24.6" customHeight="1" thickBot="1">
      <c r="A93" s="85" t="s">
        <v>210</v>
      </c>
      <c r="B93" s="74" t="s">
        <v>69</v>
      </c>
      <c r="C93" s="47">
        <v>55022.400000000001</v>
      </c>
      <c r="D93" s="42">
        <v>36184</v>
      </c>
      <c r="E93" s="47">
        <f>D93-C93</f>
        <v>-18838.400000000001</v>
      </c>
      <c r="F93" s="47">
        <f>D93*100/C93</f>
        <v>65.8</v>
      </c>
      <c r="G93" s="47">
        <v>55022.400000000001</v>
      </c>
      <c r="H93" s="42">
        <v>36184</v>
      </c>
      <c r="I93" s="74">
        <f>H93-G93</f>
        <v>-18838.400000000001</v>
      </c>
      <c r="J93" s="75">
        <f>H93*100/G93</f>
        <v>65.8</v>
      </c>
    </row>
    <row r="94" spans="1:10" ht="21">
      <c r="A94" s="126" t="s">
        <v>211</v>
      </c>
      <c r="B94" s="127"/>
      <c r="C94" s="127"/>
      <c r="D94" s="127"/>
      <c r="E94" s="127"/>
      <c r="F94" s="127"/>
      <c r="G94" s="127"/>
      <c r="H94" s="127"/>
      <c r="I94" s="127"/>
      <c r="J94" s="128"/>
    </row>
    <row r="95" spans="1:10" ht="42">
      <c r="A95" s="91" t="s">
        <v>247</v>
      </c>
      <c r="B95" s="44" t="s">
        <v>70</v>
      </c>
      <c r="C95" s="42">
        <v>0.5</v>
      </c>
      <c r="D95" s="42">
        <v>0</v>
      </c>
      <c r="E95" s="42">
        <f>D95-C95</f>
        <v>-0.5</v>
      </c>
      <c r="F95" s="42">
        <f>D95*100/C95</f>
        <v>0</v>
      </c>
      <c r="G95" s="42">
        <v>1</v>
      </c>
      <c r="H95" s="42">
        <v>0.1</v>
      </c>
      <c r="I95" s="42">
        <f>H95-G95</f>
        <v>-0.9</v>
      </c>
      <c r="J95" s="43">
        <f>H95*100/G95</f>
        <v>10</v>
      </c>
    </row>
    <row r="96" spans="1:10" ht="21" customHeight="1">
      <c r="A96" s="64" t="s">
        <v>212</v>
      </c>
      <c r="B96" s="44" t="s">
        <v>71</v>
      </c>
      <c r="C96" s="59"/>
      <c r="D96" s="93"/>
      <c r="E96" s="59"/>
      <c r="F96" s="59"/>
      <c r="G96" s="59"/>
      <c r="H96" s="59"/>
      <c r="I96" s="12"/>
      <c r="J96" s="15"/>
    </row>
    <row r="97" spans="1:10" ht="19.8" customHeight="1">
      <c r="A97" s="64" t="s">
        <v>213</v>
      </c>
      <c r="B97" s="44" t="s">
        <v>72</v>
      </c>
      <c r="C97" s="59"/>
      <c r="D97" s="93"/>
      <c r="E97" s="59"/>
      <c r="F97" s="59"/>
      <c r="G97" s="59"/>
      <c r="H97" s="59"/>
      <c r="I97" s="12"/>
      <c r="J97" s="15"/>
    </row>
    <row r="98" spans="1:10" ht="21" customHeight="1">
      <c r="A98" s="64" t="s">
        <v>214</v>
      </c>
      <c r="B98" s="44" t="s">
        <v>73</v>
      </c>
      <c r="C98" s="42">
        <v>0.5</v>
      </c>
      <c r="D98" s="42">
        <v>0</v>
      </c>
      <c r="E98" s="42">
        <f>D98-C98</f>
        <v>-0.5</v>
      </c>
      <c r="F98" s="42">
        <f>D98*100/C98</f>
        <v>0</v>
      </c>
      <c r="G98" s="42">
        <v>1</v>
      </c>
      <c r="H98" s="42">
        <v>0.1</v>
      </c>
      <c r="I98" s="42">
        <f>H98-G98</f>
        <v>-0.9</v>
      </c>
      <c r="J98" s="43">
        <f>H98*100/G98</f>
        <v>10</v>
      </c>
    </row>
    <row r="99" spans="1:10" ht="21">
      <c r="A99" s="80" t="s">
        <v>215</v>
      </c>
      <c r="B99" s="44" t="s">
        <v>74</v>
      </c>
      <c r="C99" s="59"/>
      <c r="D99" s="93"/>
      <c r="E99" s="59"/>
      <c r="F99" s="59"/>
      <c r="G99" s="59"/>
      <c r="H99" s="59"/>
      <c r="I99" s="12"/>
      <c r="J99" s="15"/>
    </row>
    <row r="100" spans="1:10" ht="43.8" customHeight="1">
      <c r="A100" s="91" t="s">
        <v>248</v>
      </c>
      <c r="B100" s="44" t="s">
        <v>75</v>
      </c>
      <c r="C100" s="59"/>
      <c r="D100" s="93"/>
      <c r="E100" s="59"/>
      <c r="F100" s="59"/>
      <c r="G100" s="59"/>
      <c r="H100" s="59"/>
      <c r="I100" s="12"/>
      <c r="J100" s="15"/>
    </row>
    <row r="101" spans="1:10" ht="21">
      <c r="A101" s="64" t="s">
        <v>212</v>
      </c>
      <c r="B101" s="44" t="s">
        <v>76</v>
      </c>
      <c r="C101" s="59"/>
      <c r="D101" s="93"/>
      <c r="E101" s="59"/>
      <c r="F101" s="59"/>
      <c r="G101" s="59"/>
      <c r="H101" s="59"/>
      <c r="I101" s="12"/>
      <c r="J101" s="15"/>
    </row>
    <row r="102" spans="1:10" ht="21">
      <c r="A102" s="64" t="s">
        <v>213</v>
      </c>
      <c r="B102" s="44" t="s">
        <v>77</v>
      </c>
      <c r="C102" s="59"/>
      <c r="D102" s="93"/>
      <c r="E102" s="59"/>
      <c r="F102" s="59"/>
      <c r="G102" s="59"/>
      <c r="H102" s="59"/>
      <c r="I102" s="12"/>
      <c r="J102" s="15"/>
    </row>
    <row r="103" spans="1:10" ht="21">
      <c r="A103" s="64" t="s">
        <v>214</v>
      </c>
      <c r="B103" s="44" t="s">
        <v>78</v>
      </c>
      <c r="C103" s="12"/>
      <c r="D103" s="12"/>
      <c r="E103" s="12"/>
      <c r="F103" s="12"/>
      <c r="G103" s="12"/>
      <c r="H103" s="12"/>
      <c r="I103" s="12"/>
      <c r="J103" s="15"/>
    </row>
    <row r="104" spans="1:10" ht="21">
      <c r="A104" s="80" t="s">
        <v>216</v>
      </c>
      <c r="B104" s="44" t="s">
        <v>79</v>
      </c>
      <c r="C104" s="12"/>
      <c r="D104" s="12"/>
      <c r="E104" s="12"/>
      <c r="F104" s="12"/>
      <c r="G104" s="12"/>
      <c r="H104" s="12"/>
      <c r="I104" s="12"/>
      <c r="J104" s="15"/>
    </row>
    <row r="105" spans="1:10" ht="21">
      <c r="A105" s="123"/>
      <c r="B105" s="124"/>
      <c r="C105" s="124"/>
      <c r="D105" s="124"/>
      <c r="E105" s="124"/>
      <c r="F105" s="124"/>
      <c r="G105" s="124"/>
      <c r="H105" s="124"/>
      <c r="I105" s="124"/>
      <c r="J105" s="125"/>
    </row>
    <row r="106" spans="1:10" ht="21">
      <c r="A106" s="120" t="s">
        <v>217</v>
      </c>
      <c r="B106" s="121"/>
      <c r="C106" s="121"/>
      <c r="D106" s="121"/>
      <c r="E106" s="121"/>
      <c r="F106" s="121"/>
      <c r="G106" s="121"/>
      <c r="H106" s="121"/>
      <c r="I106" s="121"/>
      <c r="J106" s="122"/>
    </row>
    <row r="107" spans="1:10" ht="21">
      <c r="A107" s="80" t="s">
        <v>218</v>
      </c>
      <c r="B107" s="44" t="s">
        <v>80</v>
      </c>
      <c r="C107" s="12"/>
      <c r="D107" s="12"/>
      <c r="E107" s="12"/>
      <c r="F107" s="13" t="s">
        <v>0</v>
      </c>
      <c r="G107" s="13"/>
      <c r="H107" s="13"/>
      <c r="I107" s="13"/>
      <c r="J107" s="16" t="s">
        <v>0</v>
      </c>
    </row>
    <row r="108" spans="1:10" ht="40.200000000000003" customHeight="1">
      <c r="A108" s="90" t="s">
        <v>219</v>
      </c>
      <c r="B108" s="44" t="s">
        <v>81</v>
      </c>
      <c r="C108" s="12"/>
      <c r="D108" s="12"/>
      <c r="E108" s="12"/>
      <c r="F108" s="13" t="s">
        <v>0</v>
      </c>
      <c r="G108" s="13"/>
      <c r="H108" s="13"/>
      <c r="I108" s="13"/>
      <c r="J108" s="16" t="s">
        <v>0</v>
      </c>
    </row>
    <row r="109" spans="1:10" ht="63">
      <c r="A109" s="91" t="s">
        <v>220</v>
      </c>
      <c r="B109" s="44" t="s">
        <v>82</v>
      </c>
      <c r="C109" s="12"/>
      <c r="D109" s="12"/>
      <c r="E109" s="12"/>
      <c r="F109" s="13" t="s">
        <v>0</v>
      </c>
      <c r="G109" s="13"/>
      <c r="H109" s="13"/>
      <c r="I109" s="13"/>
      <c r="J109" s="16" t="s">
        <v>0</v>
      </c>
    </row>
    <row r="110" spans="1:10" ht="21.6" customHeight="1">
      <c r="A110" s="91" t="s">
        <v>221</v>
      </c>
      <c r="B110" s="44" t="s">
        <v>83</v>
      </c>
      <c r="C110" s="12"/>
      <c r="D110" s="12"/>
      <c r="E110" s="12"/>
      <c r="F110" s="13" t="s">
        <v>0</v>
      </c>
      <c r="G110" s="13"/>
      <c r="H110" s="13"/>
      <c r="I110" s="13"/>
      <c r="J110" s="16" t="s">
        <v>0</v>
      </c>
    </row>
    <row r="111" spans="1:10" ht="10.8" customHeight="1">
      <c r="A111" s="123"/>
      <c r="B111" s="124"/>
      <c r="C111" s="124"/>
      <c r="D111" s="124"/>
      <c r="E111" s="124"/>
      <c r="F111" s="124"/>
      <c r="G111" s="124"/>
      <c r="H111" s="124"/>
      <c r="I111" s="124"/>
      <c r="J111" s="125"/>
    </row>
    <row r="112" spans="1:10" s="1" customFormat="1" ht="21">
      <c r="A112" s="141" t="s">
        <v>23</v>
      </c>
      <c r="B112" s="121"/>
      <c r="C112" s="121"/>
      <c r="D112" s="121"/>
      <c r="E112" s="121"/>
      <c r="F112" s="121"/>
      <c r="G112" s="121"/>
      <c r="H112" s="121"/>
      <c r="I112" s="121"/>
      <c r="J112" s="122"/>
    </row>
    <row r="113" spans="1:10" s="1" customFormat="1" ht="21.6" customHeight="1">
      <c r="A113" s="84" t="s">
        <v>222</v>
      </c>
      <c r="B113" s="44" t="s">
        <v>153</v>
      </c>
      <c r="C113" s="42">
        <v>55022.400000000001</v>
      </c>
      <c r="D113" s="42">
        <v>36184</v>
      </c>
      <c r="E113" s="42">
        <f>D113-C113</f>
        <v>-18838.400000000001</v>
      </c>
      <c r="F113" s="42">
        <f>D113*100/C113</f>
        <v>65.8</v>
      </c>
      <c r="G113" s="42">
        <v>55022.400000000001</v>
      </c>
      <c r="H113" s="42">
        <v>36184</v>
      </c>
      <c r="I113" s="42">
        <f t="shared" ref="I113:I119" si="12">H113-G113</f>
        <v>-18838.400000000001</v>
      </c>
      <c r="J113" s="43">
        <f>H113*100/G113</f>
        <v>65.8</v>
      </c>
    </row>
    <row r="114" spans="1:10" s="1" customFormat="1" ht="22.2" customHeight="1">
      <c r="A114" s="84" t="s">
        <v>223</v>
      </c>
      <c r="B114" s="44" t="s">
        <v>154</v>
      </c>
      <c r="C114" s="42">
        <v>1492</v>
      </c>
      <c r="D114" s="42">
        <v>1424</v>
      </c>
      <c r="E114" s="42">
        <f t="shared" ref="E114:E119" si="13">D114-C114</f>
        <v>-68</v>
      </c>
      <c r="F114" s="42">
        <f>D114*100/C114</f>
        <v>95.4</v>
      </c>
      <c r="G114" s="42">
        <v>1492</v>
      </c>
      <c r="H114" s="42">
        <v>1424</v>
      </c>
      <c r="I114" s="42">
        <f t="shared" si="12"/>
        <v>-68</v>
      </c>
      <c r="J114" s="43">
        <f>H114*100/G114</f>
        <v>95.4</v>
      </c>
    </row>
    <row r="115" spans="1:10" s="1" customFormat="1" ht="21">
      <c r="A115" s="84" t="s">
        <v>224</v>
      </c>
      <c r="B115" s="44" t="s">
        <v>155</v>
      </c>
      <c r="C115" s="42">
        <v>56514.400000000001</v>
      </c>
      <c r="D115" s="42">
        <f>SUM(D113:D114)</f>
        <v>37608</v>
      </c>
      <c r="E115" s="42">
        <f t="shared" si="13"/>
        <v>-18906.400000000001</v>
      </c>
      <c r="F115" s="42">
        <f>D115*100/C115</f>
        <v>66.5</v>
      </c>
      <c r="G115" s="42">
        <v>56514.400000000001</v>
      </c>
      <c r="H115" s="42">
        <f>SUM(H113:H114)</f>
        <v>37608</v>
      </c>
      <c r="I115" s="42">
        <f t="shared" si="12"/>
        <v>-18906.400000000001</v>
      </c>
      <c r="J115" s="43">
        <f>H115*100/G115</f>
        <v>66.5</v>
      </c>
    </row>
    <row r="116" spans="1:10" s="1" customFormat="1" ht="21">
      <c r="A116" s="84" t="s">
        <v>225</v>
      </c>
      <c r="B116" s="44" t="s">
        <v>156</v>
      </c>
      <c r="C116" s="76"/>
      <c r="D116" s="42"/>
      <c r="E116" s="42">
        <f t="shared" si="13"/>
        <v>0</v>
      </c>
      <c r="F116" s="42"/>
      <c r="G116" s="76"/>
      <c r="H116" s="42"/>
      <c r="I116" s="42">
        <f t="shared" si="12"/>
        <v>0</v>
      </c>
      <c r="J116" s="43"/>
    </row>
    <row r="117" spans="1:10" s="1" customFormat="1" ht="21">
      <c r="A117" s="84" t="s">
        <v>226</v>
      </c>
      <c r="B117" s="44" t="s">
        <v>157</v>
      </c>
      <c r="C117" s="76"/>
      <c r="D117" s="42"/>
      <c r="E117" s="42">
        <f t="shared" si="13"/>
        <v>0</v>
      </c>
      <c r="F117" s="42"/>
      <c r="G117" s="76"/>
      <c r="H117" s="42"/>
      <c r="I117" s="42">
        <f t="shared" si="12"/>
        <v>0</v>
      </c>
      <c r="J117" s="43"/>
    </row>
    <row r="118" spans="1:10" s="1" customFormat="1" ht="21">
      <c r="A118" s="84" t="s">
        <v>24</v>
      </c>
      <c r="B118" s="77">
        <v>6060</v>
      </c>
      <c r="C118" s="42"/>
      <c r="D118" s="42">
        <v>55.8</v>
      </c>
      <c r="E118" s="42">
        <f t="shared" si="13"/>
        <v>55.8</v>
      </c>
      <c r="F118" s="42"/>
      <c r="G118" s="42"/>
      <c r="H118" s="42">
        <v>4</v>
      </c>
      <c r="I118" s="42">
        <f t="shared" si="12"/>
        <v>4</v>
      </c>
      <c r="J118" s="43"/>
    </row>
    <row r="119" spans="1:10" s="1" customFormat="1" ht="21">
      <c r="A119" s="84" t="s">
        <v>25</v>
      </c>
      <c r="B119" s="77">
        <v>6070</v>
      </c>
      <c r="C119" s="41"/>
      <c r="D119" s="42">
        <v>539.29999999999995</v>
      </c>
      <c r="E119" s="42">
        <f t="shared" si="13"/>
        <v>539.29999999999995</v>
      </c>
      <c r="F119" s="42"/>
      <c r="G119" s="41"/>
      <c r="H119" s="42">
        <v>539.29999999999995</v>
      </c>
      <c r="I119" s="42">
        <f t="shared" si="12"/>
        <v>539.29999999999995</v>
      </c>
      <c r="J119" s="43"/>
    </row>
    <row r="120" spans="1:10" s="1" customFormat="1" ht="21">
      <c r="A120" s="123"/>
      <c r="B120" s="124"/>
      <c r="C120" s="124"/>
      <c r="D120" s="124"/>
      <c r="E120" s="124"/>
      <c r="F120" s="124"/>
      <c r="G120" s="124"/>
      <c r="H120" s="124"/>
      <c r="I120" s="124"/>
      <c r="J120" s="125"/>
    </row>
    <row r="121" spans="1:10" s="1" customFormat="1" ht="21">
      <c r="A121" s="120" t="s">
        <v>227</v>
      </c>
      <c r="B121" s="142"/>
      <c r="C121" s="61"/>
      <c r="D121" s="57"/>
      <c r="E121" s="62"/>
      <c r="F121" s="59"/>
      <c r="G121" s="58"/>
      <c r="H121" s="58"/>
      <c r="I121" s="59"/>
      <c r="J121" s="60"/>
    </row>
    <row r="122" spans="1:10" ht="66.599999999999994" customHeight="1">
      <c r="A122" s="91" t="s">
        <v>228</v>
      </c>
      <c r="B122" s="44" t="s">
        <v>84</v>
      </c>
      <c r="C122" s="41">
        <f>C123+C124+C125+C126+C127+C128</f>
        <v>73</v>
      </c>
      <c r="D122" s="78">
        <f>D123+D124+D125+D126+D127+D128</f>
        <v>59.25</v>
      </c>
      <c r="E122" s="78">
        <f>D122-C122</f>
        <v>-13.75</v>
      </c>
      <c r="F122" s="41">
        <f t="shared" ref="F122" si="14">D122*100/C122</f>
        <v>81.2</v>
      </c>
      <c r="G122" s="41">
        <f>G123+G124+G125+G126+G127+G128</f>
        <v>74.5</v>
      </c>
      <c r="H122" s="78">
        <f>H123+H124+H125+H126+H127+H128</f>
        <v>59.75</v>
      </c>
      <c r="I122" s="78">
        <f>H122-G122</f>
        <v>-14.75</v>
      </c>
      <c r="J122" s="56">
        <f t="shared" ref="J122:J128" si="15">H122*100/G122</f>
        <v>80.2</v>
      </c>
    </row>
    <row r="123" spans="1:10" ht="21" customHeight="1">
      <c r="A123" s="64" t="s">
        <v>229</v>
      </c>
      <c r="B123" s="44" t="s">
        <v>85</v>
      </c>
      <c r="C123" s="42">
        <v>1.5</v>
      </c>
      <c r="D123" s="42">
        <v>1.5</v>
      </c>
      <c r="E123" s="42">
        <f t="shared" ref="E123:E128" si="16">D123-C123</f>
        <v>0</v>
      </c>
      <c r="F123" s="42">
        <f>D123*100/C123</f>
        <v>100</v>
      </c>
      <c r="G123" s="42">
        <v>1.5</v>
      </c>
      <c r="H123" s="42">
        <v>1.5</v>
      </c>
      <c r="I123" s="42">
        <f t="shared" ref="I123:I128" si="17">H123-G123</f>
        <v>0</v>
      </c>
      <c r="J123" s="43">
        <f t="shared" si="15"/>
        <v>100</v>
      </c>
    </row>
    <row r="124" spans="1:10" ht="21">
      <c r="A124" s="64" t="s">
        <v>230</v>
      </c>
      <c r="B124" s="44" t="s">
        <v>86</v>
      </c>
      <c r="C124" s="42">
        <v>10</v>
      </c>
      <c r="D124" s="42">
        <v>9</v>
      </c>
      <c r="E124" s="42">
        <f t="shared" si="16"/>
        <v>-1</v>
      </c>
      <c r="F124" s="42">
        <f t="shared" ref="F124:F128" si="18">D124*100/C124</f>
        <v>90</v>
      </c>
      <c r="G124" s="42">
        <v>10</v>
      </c>
      <c r="H124" s="42">
        <v>9</v>
      </c>
      <c r="I124" s="42">
        <f t="shared" si="17"/>
        <v>-1</v>
      </c>
      <c r="J124" s="43">
        <f t="shared" si="15"/>
        <v>90</v>
      </c>
    </row>
    <row r="125" spans="1:10" ht="21">
      <c r="A125" s="64" t="s">
        <v>126</v>
      </c>
      <c r="B125" s="44" t="s">
        <v>87</v>
      </c>
      <c r="C125" s="42">
        <v>8.5</v>
      </c>
      <c r="D125" s="42">
        <v>7.5</v>
      </c>
      <c r="E125" s="42">
        <f t="shared" si="16"/>
        <v>-1</v>
      </c>
      <c r="F125" s="42">
        <f t="shared" si="18"/>
        <v>88.2</v>
      </c>
      <c r="G125" s="42">
        <v>8.5</v>
      </c>
      <c r="H125" s="42">
        <v>7.5</v>
      </c>
      <c r="I125" s="42">
        <f t="shared" si="17"/>
        <v>-1</v>
      </c>
      <c r="J125" s="43">
        <f t="shared" si="15"/>
        <v>88.2</v>
      </c>
    </row>
    <row r="126" spans="1:10" ht="21">
      <c r="A126" s="64" t="s">
        <v>231</v>
      </c>
      <c r="B126" s="44" t="s">
        <v>88</v>
      </c>
      <c r="C126" s="42">
        <v>28</v>
      </c>
      <c r="D126" s="66">
        <v>23.25</v>
      </c>
      <c r="E126" s="42">
        <f t="shared" si="16"/>
        <v>-4.8</v>
      </c>
      <c r="F126" s="42">
        <f t="shared" si="18"/>
        <v>83</v>
      </c>
      <c r="G126" s="42">
        <v>28</v>
      </c>
      <c r="H126" s="44">
        <v>23</v>
      </c>
      <c r="I126" s="42">
        <f t="shared" si="17"/>
        <v>-5</v>
      </c>
      <c r="J126" s="43">
        <f t="shared" si="15"/>
        <v>82.1</v>
      </c>
    </row>
    <row r="127" spans="1:10" ht="21">
      <c r="A127" s="64" t="s">
        <v>232</v>
      </c>
      <c r="B127" s="44" t="s">
        <v>89</v>
      </c>
      <c r="C127" s="44">
        <v>8.5</v>
      </c>
      <c r="D127" s="42">
        <v>5.5</v>
      </c>
      <c r="E127" s="42">
        <f t="shared" si="16"/>
        <v>-3</v>
      </c>
      <c r="F127" s="42">
        <f t="shared" si="18"/>
        <v>64.7</v>
      </c>
      <c r="G127" s="44">
        <v>8.5</v>
      </c>
      <c r="H127" s="66">
        <v>5.75</v>
      </c>
      <c r="I127" s="42">
        <f t="shared" si="17"/>
        <v>-2.8</v>
      </c>
      <c r="J127" s="43">
        <f t="shared" si="15"/>
        <v>67.599999999999994</v>
      </c>
    </row>
    <row r="128" spans="1:10" ht="21">
      <c r="A128" s="64" t="s">
        <v>233</v>
      </c>
      <c r="B128" s="44" t="s">
        <v>90</v>
      </c>
      <c r="C128" s="44">
        <v>16.5</v>
      </c>
      <c r="D128" s="42">
        <v>12.5</v>
      </c>
      <c r="E128" s="66">
        <f t="shared" si="16"/>
        <v>-4</v>
      </c>
      <c r="F128" s="42">
        <f t="shared" si="18"/>
        <v>75.8</v>
      </c>
      <c r="G128" s="42">
        <v>18</v>
      </c>
      <c r="H128" s="42">
        <v>13</v>
      </c>
      <c r="I128" s="66">
        <f t="shared" si="17"/>
        <v>-5</v>
      </c>
      <c r="J128" s="43">
        <f t="shared" si="15"/>
        <v>72.2</v>
      </c>
    </row>
    <row r="129" spans="1:12" ht="12" customHeight="1" thickBot="1">
      <c r="A129" s="67"/>
      <c r="B129" s="65"/>
      <c r="C129" s="17"/>
      <c r="D129" s="17"/>
      <c r="E129" s="17"/>
      <c r="F129" s="17"/>
      <c r="G129" s="17"/>
      <c r="H129" s="17"/>
      <c r="I129" s="17"/>
      <c r="J129" s="18"/>
    </row>
    <row r="130" spans="1:12" ht="21">
      <c r="A130" s="80" t="s">
        <v>234</v>
      </c>
      <c r="B130" s="44" t="s">
        <v>91</v>
      </c>
      <c r="C130" s="41">
        <f>C131+C132+C133+C134+C135+C136</f>
        <v>2772</v>
      </c>
      <c r="D130" s="41">
        <f>D131+D132+D133+D134+D135+D136</f>
        <v>2336.9</v>
      </c>
      <c r="E130" s="41">
        <f t="shared" ref="E130:E136" si="19">D130-C130</f>
        <v>-435.1</v>
      </c>
      <c r="F130" s="41">
        <f t="shared" ref="F130:F136" si="20">D130*100/C130</f>
        <v>84.3</v>
      </c>
      <c r="G130" s="41">
        <f>G131+G132+G133+G134+G135+G136</f>
        <v>5562</v>
      </c>
      <c r="H130" s="41">
        <f>H131+H132+H133+H134+H135+H136</f>
        <v>4710.5</v>
      </c>
      <c r="I130" s="41">
        <f t="shared" ref="I130:I136" si="21">H130-G130</f>
        <v>-851.5</v>
      </c>
      <c r="J130" s="56">
        <f t="shared" ref="J130:J136" si="22">H130*100/G130</f>
        <v>84.7</v>
      </c>
    </row>
    <row r="131" spans="1:12" ht="21">
      <c r="A131" s="64" t="s">
        <v>229</v>
      </c>
      <c r="B131" s="44" t="s">
        <v>92</v>
      </c>
      <c r="C131" s="42">
        <v>112.8</v>
      </c>
      <c r="D131" s="42">
        <v>100</v>
      </c>
      <c r="E131" s="42">
        <f t="shared" si="19"/>
        <v>-12.8</v>
      </c>
      <c r="F131" s="42">
        <f t="shared" si="20"/>
        <v>88.7</v>
      </c>
      <c r="G131" s="42">
        <v>225.5</v>
      </c>
      <c r="H131" s="42">
        <v>210.1</v>
      </c>
      <c r="I131" s="42">
        <f t="shared" si="21"/>
        <v>-15.4</v>
      </c>
      <c r="J131" s="43">
        <f t="shared" si="22"/>
        <v>93.2</v>
      </c>
      <c r="L131" s="20"/>
    </row>
    <row r="132" spans="1:12" ht="21">
      <c r="A132" s="64" t="s">
        <v>230</v>
      </c>
      <c r="B132" s="44" t="s">
        <v>93</v>
      </c>
      <c r="C132" s="42">
        <v>600</v>
      </c>
      <c r="D132" s="42">
        <v>544.70000000000005</v>
      </c>
      <c r="E132" s="42">
        <f t="shared" si="19"/>
        <v>-55.3</v>
      </c>
      <c r="F132" s="42">
        <f t="shared" si="20"/>
        <v>90.8</v>
      </c>
      <c r="G132" s="42">
        <v>1200</v>
      </c>
      <c r="H132" s="42">
        <v>1097.4000000000001</v>
      </c>
      <c r="I132" s="42">
        <f t="shared" si="21"/>
        <v>-102.6</v>
      </c>
      <c r="J132" s="43">
        <f t="shared" si="22"/>
        <v>91.5</v>
      </c>
      <c r="L132" s="20"/>
    </row>
    <row r="133" spans="1:12" ht="21">
      <c r="A133" s="64" t="s">
        <v>126</v>
      </c>
      <c r="B133" s="44" t="s">
        <v>94</v>
      </c>
      <c r="C133" s="42">
        <v>298.2</v>
      </c>
      <c r="D133" s="42">
        <v>279.7</v>
      </c>
      <c r="E133" s="42">
        <f>D133-C133</f>
        <v>-18.5</v>
      </c>
      <c r="F133" s="42">
        <f t="shared" si="20"/>
        <v>93.8</v>
      </c>
      <c r="G133" s="42">
        <v>596.5</v>
      </c>
      <c r="H133" s="42">
        <v>556.5</v>
      </c>
      <c r="I133" s="42">
        <f t="shared" si="21"/>
        <v>-40</v>
      </c>
      <c r="J133" s="43">
        <f t="shared" si="22"/>
        <v>93.3</v>
      </c>
      <c r="L133" s="20"/>
    </row>
    <row r="134" spans="1:12" ht="21">
      <c r="A134" s="64" t="s">
        <v>231</v>
      </c>
      <c r="B134" s="44" t="s">
        <v>95</v>
      </c>
      <c r="C134" s="42">
        <v>1161</v>
      </c>
      <c r="D134" s="42">
        <v>943</v>
      </c>
      <c r="E134" s="42">
        <f t="shared" si="19"/>
        <v>-218</v>
      </c>
      <c r="F134" s="42">
        <f t="shared" si="20"/>
        <v>81.2</v>
      </c>
      <c r="G134" s="42">
        <v>2268</v>
      </c>
      <c r="H134" s="42">
        <v>1891.3</v>
      </c>
      <c r="I134" s="42">
        <f t="shared" si="21"/>
        <v>-376.7</v>
      </c>
      <c r="J134" s="43">
        <f t="shared" si="22"/>
        <v>83.4</v>
      </c>
      <c r="L134" s="20"/>
    </row>
    <row r="135" spans="1:12" ht="21">
      <c r="A135" s="64" t="s">
        <v>232</v>
      </c>
      <c r="B135" s="44" t="s">
        <v>96</v>
      </c>
      <c r="C135" s="42">
        <v>204</v>
      </c>
      <c r="D135" s="42">
        <v>140.5</v>
      </c>
      <c r="E135" s="42">
        <f t="shared" si="19"/>
        <v>-63.5</v>
      </c>
      <c r="F135" s="42">
        <f t="shared" si="20"/>
        <v>68.900000000000006</v>
      </c>
      <c r="G135" s="42">
        <v>408</v>
      </c>
      <c r="H135" s="42">
        <v>279.3</v>
      </c>
      <c r="I135" s="42">
        <f t="shared" si="21"/>
        <v>-128.69999999999999</v>
      </c>
      <c r="J135" s="43">
        <f t="shared" si="22"/>
        <v>68.5</v>
      </c>
      <c r="L135" s="20"/>
    </row>
    <row r="136" spans="1:12" ht="21">
      <c r="A136" s="64" t="s">
        <v>233</v>
      </c>
      <c r="B136" s="44" t="s">
        <v>97</v>
      </c>
      <c r="C136" s="42">
        <v>396</v>
      </c>
      <c r="D136" s="42">
        <v>329</v>
      </c>
      <c r="E136" s="42">
        <f t="shared" si="19"/>
        <v>-67</v>
      </c>
      <c r="F136" s="42">
        <f t="shared" si="20"/>
        <v>83.1</v>
      </c>
      <c r="G136" s="42">
        <v>864</v>
      </c>
      <c r="H136" s="42">
        <v>675.9</v>
      </c>
      <c r="I136" s="42">
        <f t="shared" si="21"/>
        <v>-188.1</v>
      </c>
      <c r="J136" s="43">
        <f t="shared" si="22"/>
        <v>78.2</v>
      </c>
      <c r="L136" s="20"/>
    </row>
    <row r="137" spans="1:12" ht="45" customHeight="1">
      <c r="A137" s="91" t="s">
        <v>130</v>
      </c>
      <c r="B137" s="44" t="s">
        <v>98</v>
      </c>
      <c r="C137" s="41">
        <f>C130/C122/3</f>
        <v>12.7</v>
      </c>
      <c r="D137" s="41">
        <f>D130/D122/3</f>
        <v>13.1</v>
      </c>
      <c r="E137" s="41">
        <f>D137-C137</f>
        <v>0.4</v>
      </c>
      <c r="F137" s="41">
        <f>D137*100/C137</f>
        <v>103.1</v>
      </c>
      <c r="G137" s="41">
        <f t="shared" ref="G137:H140" si="23">G130/G122/6</f>
        <v>12.4</v>
      </c>
      <c r="H137" s="41">
        <f t="shared" si="23"/>
        <v>13.1</v>
      </c>
      <c r="I137" s="41">
        <f>H137-G137</f>
        <v>0.7</v>
      </c>
      <c r="J137" s="56">
        <f>H137*100/G137</f>
        <v>105.6</v>
      </c>
    </row>
    <row r="138" spans="1:12" ht="21">
      <c r="A138" s="64" t="s">
        <v>229</v>
      </c>
      <c r="B138" s="44" t="s">
        <v>99</v>
      </c>
      <c r="C138" s="42">
        <f>C131/C123/3</f>
        <v>25.1</v>
      </c>
      <c r="D138" s="42">
        <f t="shared" ref="C138:D143" si="24">D131/D123/3</f>
        <v>22.2</v>
      </c>
      <c r="E138" s="42">
        <f>D138-C138</f>
        <v>-2.9</v>
      </c>
      <c r="F138" s="42">
        <f t="shared" ref="F138:F143" si="25">D138*100/C138</f>
        <v>88.4</v>
      </c>
      <c r="G138" s="42">
        <f t="shared" si="23"/>
        <v>25.1</v>
      </c>
      <c r="H138" s="42">
        <f t="shared" si="23"/>
        <v>23.3</v>
      </c>
      <c r="I138" s="42">
        <f>H138-G138</f>
        <v>-1.8</v>
      </c>
      <c r="J138" s="43">
        <f t="shared" ref="J138:J143" si="26">H138*100/G138</f>
        <v>92.8</v>
      </c>
    </row>
    <row r="139" spans="1:12" ht="21">
      <c r="A139" s="64" t="s">
        <v>230</v>
      </c>
      <c r="B139" s="44" t="s">
        <v>100</v>
      </c>
      <c r="C139" s="42">
        <f t="shared" si="24"/>
        <v>20</v>
      </c>
      <c r="D139" s="42">
        <f t="shared" si="24"/>
        <v>20.2</v>
      </c>
      <c r="E139" s="42">
        <f t="shared" ref="E139:E143" si="27">D139-C139</f>
        <v>0.2</v>
      </c>
      <c r="F139" s="42">
        <f t="shared" si="25"/>
        <v>101</v>
      </c>
      <c r="G139" s="42">
        <f t="shared" si="23"/>
        <v>20</v>
      </c>
      <c r="H139" s="42">
        <f t="shared" si="23"/>
        <v>20.3</v>
      </c>
      <c r="I139" s="42">
        <f t="shared" ref="I139:I143" si="28">H139-G139</f>
        <v>0.3</v>
      </c>
      <c r="J139" s="43">
        <f t="shared" si="26"/>
        <v>101.5</v>
      </c>
    </row>
    <row r="140" spans="1:12" ht="21">
      <c r="A140" s="64" t="s">
        <v>126</v>
      </c>
      <c r="B140" s="44" t="s">
        <v>101</v>
      </c>
      <c r="C140" s="42">
        <f t="shared" si="24"/>
        <v>11.7</v>
      </c>
      <c r="D140" s="42">
        <f t="shared" si="24"/>
        <v>12.4</v>
      </c>
      <c r="E140" s="42">
        <f t="shared" si="27"/>
        <v>0.7</v>
      </c>
      <c r="F140" s="42">
        <f t="shared" si="25"/>
        <v>106</v>
      </c>
      <c r="G140" s="42">
        <f t="shared" si="23"/>
        <v>11.7</v>
      </c>
      <c r="H140" s="42">
        <f t="shared" si="23"/>
        <v>12.4</v>
      </c>
      <c r="I140" s="42">
        <f t="shared" si="28"/>
        <v>0.7</v>
      </c>
      <c r="J140" s="43">
        <f t="shared" si="26"/>
        <v>106</v>
      </c>
    </row>
    <row r="141" spans="1:12" ht="21">
      <c r="A141" s="64" t="s">
        <v>231</v>
      </c>
      <c r="B141" s="44" t="s">
        <v>102</v>
      </c>
      <c r="C141" s="42">
        <f t="shared" si="24"/>
        <v>13.8</v>
      </c>
      <c r="D141" s="42">
        <f t="shared" si="24"/>
        <v>13.5</v>
      </c>
      <c r="E141" s="42">
        <f t="shared" si="27"/>
        <v>-0.3</v>
      </c>
      <c r="F141" s="42">
        <f t="shared" si="25"/>
        <v>97.8</v>
      </c>
      <c r="G141" s="42">
        <f t="shared" ref="G141:H143" si="29">G134/G126/6</f>
        <v>13.5</v>
      </c>
      <c r="H141" s="42">
        <f t="shared" si="29"/>
        <v>13.7</v>
      </c>
      <c r="I141" s="42">
        <f t="shared" si="28"/>
        <v>0.2</v>
      </c>
      <c r="J141" s="43">
        <f t="shared" si="26"/>
        <v>101.5</v>
      </c>
    </row>
    <row r="142" spans="1:12" ht="21">
      <c r="A142" s="64" t="s">
        <v>232</v>
      </c>
      <c r="B142" s="44" t="s">
        <v>103</v>
      </c>
      <c r="C142" s="42">
        <f t="shared" si="24"/>
        <v>8</v>
      </c>
      <c r="D142" s="42">
        <f>D135/D127/3</f>
        <v>8.5</v>
      </c>
      <c r="E142" s="42">
        <f t="shared" si="27"/>
        <v>0.5</v>
      </c>
      <c r="F142" s="42">
        <f t="shared" si="25"/>
        <v>106.3</v>
      </c>
      <c r="G142" s="42">
        <f t="shared" si="29"/>
        <v>8</v>
      </c>
      <c r="H142" s="42">
        <f t="shared" si="29"/>
        <v>8.1</v>
      </c>
      <c r="I142" s="42">
        <f t="shared" si="28"/>
        <v>0.1</v>
      </c>
      <c r="J142" s="43">
        <f t="shared" si="26"/>
        <v>101.3</v>
      </c>
    </row>
    <row r="143" spans="1:12" ht="21">
      <c r="A143" s="64" t="s">
        <v>233</v>
      </c>
      <c r="B143" s="44" t="s">
        <v>104</v>
      </c>
      <c r="C143" s="42">
        <f t="shared" si="24"/>
        <v>8</v>
      </c>
      <c r="D143" s="42">
        <f t="shared" si="24"/>
        <v>8.8000000000000007</v>
      </c>
      <c r="E143" s="42">
        <f t="shared" si="27"/>
        <v>0.8</v>
      </c>
      <c r="F143" s="42">
        <f t="shared" si="25"/>
        <v>110</v>
      </c>
      <c r="G143" s="42">
        <f t="shared" si="29"/>
        <v>8</v>
      </c>
      <c r="H143" s="42">
        <f t="shared" si="29"/>
        <v>8.6999999999999993</v>
      </c>
      <c r="I143" s="42">
        <f t="shared" si="28"/>
        <v>0.7</v>
      </c>
      <c r="J143" s="43">
        <f t="shared" si="26"/>
        <v>108.8</v>
      </c>
    </row>
    <row r="144" spans="1:12" ht="21">
      <c r="A144" s="80" t="s">
        <v>235</v>
      </c>
      <c r="B144" s="44" t="s">
        <v>105</v>
      </c>
      <c r="C144" s="12"/>
      <c r="D144" s="12"/>
      <c r="E144" s="12"/>
      <c r="F144" s="12"/>
      <c r="G144" s="12"/>
      <c r="H144" s="12"/>
      <c r="I144" s="12"/>
      <c r="J144" s="15"/>
    </row>
    <row r="145" spans="1:10" ht="21">
      <c r="A145" s="64" t="s">
        <v>229</v>
      </c>
      <c r="B145" s="44" t="s">
        <v>106</v>
      </c>
      <c r="C145" s="12"/>
      <c r="D145" s="12"/>
      <c r="E145" s="12"/>
      <c r="F145" s="12"/>
      <c r="G145" s="12"/>
      <c r="H145" s="12"/>
      <c r="I145" s="12"/>
      <c r="J145" s="15"/>
    </row>
    <row r="146" spans="1:10" ht="21">
      <c r="A146" s="64" t="s">
        <v>230</v>
      </c>
      <c r="B146" s="44" t="s">
        <v>107</v>
      </c>
      <c r="C146" s="12"/>
      <c r="D146" s="12"/>
      <c r="E146" s="12"/>
      <c r="F146" s="12"/>
      <c r="G146" s="12"/>
      <c r="H146" s="12"/>
      <c r="I146" s="12"/>
      <c r="J146" s="15"/>
    </row>
    <row r="147" spans="1:10" ht="21">
      <c r="A147" s="64" t="s">
        <v>126</v>
      </c>
      <c r="B147" s="44" t="s">
        <v>108</v>
      </c>
      <c r="C147" s="12"/>
      <c r="D147" s="12"/>
      <c r="E147" s="12"/>
      <c r="F147" s="12"/>
      <c r="G147" s="12"/>
      <c r="H147" s="12"/>
      <c r="I147" s="12"/>
      <c r="J147" s="15"/>
    </row>
    <row r="148" spans="1:10" ht="21">
      <c r="A148" s="64" t="s">
        <v>231</v>
      </c>
      <c r="B148" s="44" t="s">
        <v>109</v>
      </c>
      <c r="C148" s="12"/>
      <c r="D148" s="12"/>
      <c r="E148" s="12"/>
      <c r="F148" s="12"/>
      <c r="G148" s="12"/>
      <c r="H148" s="12"/>
      <c r="I148" s="12"/>
      <c r="J148" s="15"/>
    </row>
    <row r="149" spans="1:10" ht="21">
      <c r="A149" s="64" t="s">
        <v>232</v>
      </c>
      <c r="B149" s="44" t="s">
        <v>110</v>
      </c>
      <c r="C149" s="12"/>
      <c r="D149" s="12"/>
      <c r="E149" s="12"/>
      <c r="F149" s="12"/>
      <c r="G149" s="12"/>
      <c r="H149" s="12"/>
      <c r="I149" s="12"/>
      <c r="J149" s="15"/>
    </row>
    <row r="150" spans="1:10" ht="21.6" thickBot="1">
      <c r="A150" s="86" t="s">
        <v>233</v>
      </c>
      <c r="B150" s="74" t="s">
        <v>111</v>
      </c>
      <c r="C150" s="17"/>
      <c r="D150" s="17"/>
      <c r="E150" s="17"/>
      <c r="F150" s="17"/>
      <c r="G150" s="17"/>
      <c r="H150" s="17"/>
      <c r="I150" s="17"/>
      <c r="J150" s="18"/>
    </row>
    <row r="151" spans="1:10" ht="25.5" customHeight="1">
      <c r="A151" s="8"/>
      <c r="B151" s="7"/>
      <c r="C151" s="19"/>
      <c r="D151" s="140"/>
      <c r="E151" s="140"/>
      <c r="F151" s="9"/>
      <c r="G151" s="19"/>
      <c r="H151" s="19"/>
      <c r="I151" s="19"/>
      <c r="J151" s="10"/>
    </row>
    <row r="152" spans="1:10" ht="18">
      <c r="A152" s="14"/>
      <c r="B152" s="37"/>
      <c r="C152" s="4"/>
      <c r="D152" s="4"/>
      <c r="E152" s="4"/>
      <c r="F152" s="4"/>
      <c r="G152" s="4"/>
      <c r="H152" s="4"/>
      <c r="I152" s="4"/>
      <c r="J152" s="4"/>
    </row>
    <row r="153" spans="1:10" ht="25.2">
      <c r="A153" s="87" t="s">
        <v>128</v>
      </c>
      <c r="B153" s="88"/>
      <c r="C153" s="23"/>
      <c r="D153" s="23"/>
      <c r="E153" s="23"/>
      <c r="F153" s="23"/>
      <c r="G153" s="23"/>
      <c r="H153" s="23"/>
      <c r="I153" s="23"/>
      <c r="J153" s="23"/>
    </row>
    <row r="154" spans="1:10" ht="25.2">
      <c r="A154" s="88" t="s">
        <v>124</v>
      </c>
      <c r="B154" s="88"/>
      <c r="C154" s="23"/>
      <c r="D154" s="23"/>
      <c r="E154" s="23"/>
      <c r="F154" s="23"/>
      <c r="G154" s="23"/>
      <c r="H154" s="23"/>
      <c r="I154" s="23" t="s">
        <v>129</v>
      </c>
      <c r="J154" s="23"/>
    </row>
    <row r="155" spans="1:10" ht="25.2">
      <c r="A155" s="87"/>
      <c r="B155" s="88"/>
      <c r="C155" s="23"/>
      <c r="D155" s="23"/>
      <c r="E155" s="23"/>
      <c r="F155" s="23"/>
      <c r="G155" s="23"/>
      <c r="H155" s="23"/>
      <c r="I155" s="23"/>
      <c r="J155" s="23"/>
    </row>
    <row r="156" spans="1:10" ht="25.2">
      <c r="A156" s="87"/>
      <c r="B156" s="88"/>
      <c r="C156" s="23"/>
      <c r="D156" s="23"/>
      <c r="E156" s="23"/>
      <c r="F156" s="23"/>
      <c r="G156" s="23"/>
      <c r="H156" s="23"/>
      <c r="I156" s="23"/>
      <c r="J156" s="23"/>
    </row>
    <row r="157" spans="1:10" ht="25.2">
      <c r="A157" s="87" t="s">
        <v>250</v>
      </c>
      <c r="B157" s="88" t="s">
        <v>251</v>
      </c>
      <c r="C157" s="23"/>
      <c r="D157" s="23"/>
      <c r="E157" s="23"/>
      <c r="F157" s="23"/>
      <c r="G157" s="23"/>
      <c r="H157" s="23"/>
      <c r="I157" s="23"/>
      <c r="J157" s="23"/>
    </row>
    <row r="158" spans="1:10" ht="40.799999999999997" customHeight="1">
      <c r="A158" s="87"/>
      <c r="B158" s="88"/>
      <c r="C158" s="23"/>
      <c r="D158" s="23"/>
      <c r="E158" s="23"/>
      <c r="F158" s="23"/>
      <c r="G158" s="23"/>
      <c r="H158" s="23"/>
      <c r="I158" s="23"/>
      <c r="J158" s="23"/>
    </row>
    <row r="159" spans="1:10" ht="25.2">
      <c r="A159" s="87" t="s">
        <v>119</v>
      </c>
      <c r="B159" s="88"/>
      <c r="C159" s="23"/>
      <c r="D159" s="23"/>
      <c r="E159" s="23"/>
      <c r="F159" s="23"/>
      <c r="G159" s="23"/>
      <c r="H159" s="23"/>
      <c r="I159" s="23"/>
      <c r="J159" s="23"/>
    </row>
    <row r="160" spans="1:10" ht="25.2">
      <c r="A160" s="88"/>
      <c r="B160" s="88"/>
      <c r="C160" s="23"/>
      <c r="D160" s="23"/>
      <c r="E160" s="23"/>
      <c r="F160" s="23"/>
      <c r="G160" s="23"/>
      <c r="H160" s="23"/>
      <c r="I160" s="23"/>
      <c r="J160" s="23"/>
    </row>
    <row r="161" spans="1:10" ht="25.2">
      <c r="A161" s="139" t="s">
        <v>120</v>
      </c>
      <c r="B161" s="139"/>
      <c r="C161" s="23"/>
      <c r="D161" s="23"/>
      <c r="E161" s="23"/>
      <c r="F161" s="23"/>
      <c r="G161" s="23"/>
      <c r="H161" s="23"/>
      <c r="I161" s="23"/>
      <c r="J161" s="23"/>
    </row>
    <row r="162" spans="1:10" ht="25.2">
      <c r="A162" s="138" t="s">
        <v>121</v>
      </c>
      <c r="B162" s="139"/>
      <c r="C162" s="23"/>
      <c r="D162" s="23"/>
      <c r="E162" s="23"/>
      <c r="F162" s="23"/>
      <c r="G162" s="23"/>
      <c r="H162" s="23"/>
      <c r="I162" s="23" t="s">
        <v>122</v>
      </c>
      <c r="J162" s="23"/>
    </row>
    <row r="163" spans="1:10" ht="21">
      <c r="A163" s="2"/>
      <c r="B163" s="5"/>
      <c r="C163" s="5"/>
      <c r="D163" s="5"/>
      <c r="E163" s="5"/>
      <c r="F163" s="5"/>
      <c r="G163" s="5"/>
      <c r="H163" s="5"/>
      <c r="I163" s="5"/>
      <c r="J163" s="5"/>
    </row>
    <row r="164" spans="1:10" ht="21">
      <c r="A164" s="2"/>
    </row>
  </sheetData>
  <mergeCells count="43">
    <mergeCell ref="A24:J24"/>
    <mergeCell ref="A25:J25"/>
    <mergeCell ref="A162:B162"/>
    <mergeCell ref="A161:B161"/>
    <mergeCell ref="D151:E151"/>
    <mergeCell ref="A105:J105"/>
    <mergeCell ref="A106:J106"/>
    <mergeCell ref="A112:J112"/>
    <mergeCell ref="A120:J120"/>
    <mergeCell ref="A121:B121"/>
    <mergeCell ref="A111:J111"/>
    <mergeCell ref="C27:F27"/>
    <mergeCell ref="A51:J51"/>
    <mergeCell ref="A30:J30"/>
    <mergeCell ref="A83:J83"/>
    <mergeCell ref="A31:J31"/>
    <mergeCell ref="A82:J82"/>
    <mergeCell ref="A94:J94"/>
    <mergeCell ref="A27:A28"/>
    <mergeCell ref="A77:J77"/>
    <mergeCell ref="G27:J27"/>
    <mergeCell ref="A76:J76"/>
    <mergeCell ref="B17:H17"/>
    <mergeCell ref="B18:H18"/>
    <mergeCell ref="B19:H19"/>
    <mergeCell ref="B15:H15"/>
    <mergeCell ref="B16:H16"/>
    <mergeCell ref="B20:H20"/>
    <mergeCell ref="B21:J21"/>
    <mergeCell ref="I17:J18"/>
    <mergeCell ref="B27:B28"/>
    <mergeCell ref="H1:J1"/>
    <mergeCell ref="H2:J2"/>
    <mergeCell ref="H3:J3"/>
    <mergeCell ref="H4:J4"/>
    <mergeCell ref="B14:H14"/>
    <mergeCell ref="I8:J8"/>
    <mergeCell ref="I10:J10"/>
    <mergeCell ref="B10:H10"/>
    <mergeCell ref="B11:H11"/>
    <mergeCell ref="B12:H12"/>
    <mergeCell ref="B13:H13"/>
    <mergeCell ref="B22:J22"/>
  </mergeCells>
  <phoneticPr fontId="0" type="noConversion"/>
  <pageMargins left="0.74803149606299213" right="0.74803149606299213" top="1.1811023622047245" bottom="0.59055118110236227" header="0.98425196850393704" footer="0"/>
  <pageSetup paperSize="9" scale="51" orientation="landscape" horizontalDpi="360" verticalDpi="360" r:id="rId1"/>
  <headerFooter differentFirst="1">
    <oddHeader>&amp;C&amp;"Times New Roman,обычный"&amp;16&amp;P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звіт</vt:lpstr>
      <vt:lpstr>Лист1</vt:lpstr>
      <vt:lpstr>звіт!Заголовки_для_печати</vt:lpstr>
      <vt:lpstr>звіт!Область_печати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Icecream PDF Split&amp;Merge</dc:creator>
  <cp:lastModifiedBy>lisicya</cp:lastModifiedBy>
  <cp:lastPrinted>2025-09-12T14:12:32Z</cp:lastPrinted>
  <dcterms:created xsi:type="dcterms:W3CDTF">2020-05-18T06:02:42Z</dcterms:created>
  <dcterms:modified xsi:type="dcterms:W3CDTF">2025-09-12T14:14:08Z</dcterms:modified>
</cp:coreProperties>
</file>