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05" yWindow="-105" windowWidth="20730" windowHeight="11760"/>
  </bookViews>
  <sheets>
    <sheet name="2025" sheetId="11" r:id="rId1"/>
  </sheets>
  <definedNames>
    <definedName name="_Hlk127882778" localSheetId="0">'2025'!#REF!</definedName>
    <definedName name="Excel_BuiltIn_Print_Titles" localSheetId="0">'2025'!$9:$9</definedName>
    <definedName name="Z_96E2A35E_4A48_419F_9E38_8CEFA5D27C66_.wvu.PrintArea" localSheetId="0">'2025'!$A$5:$J$115</definedName>
    <definedName name="Z_96E2A35E_4A48_419F_9E38_8CEFA5D27C66_.wvu.PrintTitles" localSheetId="0">'2025'!$9:$9</definedName>
    <definedName name="Z_96E2A35E_4A48_419F_9E38_8CEFA5D27C66_.wvu.Rows" localSheetId="0">'2025'!#REF!</definedName>
    <definedName name="Z_ABBD498D_3D2F_4E62_985A_EF1DC4D9DC47_.wvu.PrintArea" localSheetId="0">'2025'!$A$5:$J$115</definedName>
    <definedName name="Z_ABBD498D_3D2F_4E62_985A_EF1DC4D9DC47_.wvu.PrintTitles" localSheetId="0">'2025'!$9:$9</definedName>
    <definedName name="Z_ABBD498D_3D2F_4E62_985A_EF1DC4D9DC47_.wvu.Rows" localSheetId="0">'2025'!#REF!</definedName>
    <definedName name="Z_E02D48B6_D0D9_4E6E_B70D_8E13580A6528_.wvu.PrintArea" localSheetId="0">'2025'!$A$5:$J$115</definedName>
    <definedName name="Z_E02D48B6_D0D9_4E6E_B70D_8E13580A6528_.wvu.PrintTitles" localSheetId="0">'2025'!$9:$9</definedName>
    <definedName name="Z_E02D48B6_D0D9_4E6E_B70D_8E13580A6528_.wvu.Rows" localSheetId="0">'2025'!#REF!</definedName>
    <definedName name="_xlnm.Print_Titles" localSheetId="0">'2025'!$9:$12</definedName>
    <definedName name="_xlnm.Print_Area" localSheetId="0">'2025'!$A$1:$J$120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" i="11"/>
  <c r="H89"/>
  <c r="H84"/>
  <c r="H82"/>
  <c r="H63"/>
  <c r="H62"/>
  <c r="G62"/>
  <c r="H59"/>
  <c r="M119"/>
  <c r="H32"/>
  <c r="H60"/>
  <c r="H74"/>
  <c r="G75"/>
  <c r="H70"/>
  <c r="H58"/>
  <c r="G110"/>
  <c r="J109"/>
  <c r="J108" s="1"/>
  <c r="I109"/>
  <c r="I108" s="1"/>
  <c r="H109"/>
  <c r="G107"/>
  <c r="J106"/>
  <c r="I106"/>
  <c r="G109" l="1"/>
  <c r="H106"/>
  <c r="G106" s="1"/>
  <c r="H108"/>
  <c r="G108" s="1"/>
  <c r="K85"/>
  <c r="H80"/>
  <c r="G82"/>
  <c r="I31" l="1"/>
  <c r="G32"/>
  <c r="J31"/>
  <c r="J30" s="1"/>
  <c r="J29"/>
  <c r="G29"/>
  <c r="J28" l="1"/>
  <c r="H31"/>
  <c r="H30" s="1"/>
  <c r="I30"/>
  <c r="I28"/>
  <c r="G30" l="1"/>
  <c r="G31"/>
  <c r="H28"/>
  <c r="G28" s="1"/>
  <c r="J65" l="1"/>
  <c r="G65"/>
  <c r="H114"/>
  <c r="I46" l="1"/>
  <c r="J46"/>
  <c r="H46" l="1"/>
  <c r="G59" l="1"/>
  <c r="J57"/>
  <c r="G58"/>
  <c r="G37"/>
  <c r="H16"/>
  <c r="G63"/>
  <c r="G27"/>
  <c r="G89"/>
  <c r="J88"/>
  <c r="I88"/>
  <c r="H88"/>
  <c r="J86"/>
  <c r="J85" s="1"/>
  <c r="G86"/>
  <c r="I85"/>
  <c r="G102"/>
  <c r="G105"/>
  <c r="G78"/>
  <c r="G81"/>
  <c r="G83"/>
  <c r="G84"/>
  <c r="G96"/>
  <c r="G99"/>
  <c r="G100"/>
  <c r="G19"/>
  <c r="G24"/>
  <c r="G112"/>
  <c r="G115"/>
  <c r="G34"/>
  <c r="G55"/>
  <c r="G60"/>
  <c r="G61"/>
  <c r="G68"/>
  <c r="G69"/>
  <c r="G70"/>
  <c r="G14"/>
  <c r="G72"/>
  <c r="G76"/>
  <c r="G39"/>
  <c r="G42"/>
  <c r="G44"/>
  <c r="G48"/>
  <c r="G91"/>
  <c r="G92"/>
  <c r="G94"/>
  <c r="G50"/>
  <c r="G53"/>
  <c r="I98"/>
  <c r="I97" s="1"/>
  <c r="J98"/>
  <c r="J97" s="1"/>
  <c r="H98"/>
  <c r="H57" l="1"/>
  <c r="G22"/>
  <c r="G47"/>
  <c r="G17"/>
  <c r="G88"/>
  <c r="G98"/>
  <c r="I57"/>
  <c r="H87"/>
  <c r="G87" s="1"/>
  <c r="H93"/>
  <c r="G93" s="1"/>
  <c r="J90"/>
  <c r="I90"/>
  <c r="G57" l="1"/>
  <c r="H85"/>
  <c r="H90"/>
  <c r="G90" s="1"/>
  <c r="G85" l="1"/>
  <c r="I95"/>
  <c r="J95"/>
  <c r="H95"/>
  <c r="G95" l="1"/>
  <c r="I33" l="1"/>
  <c r="J33"/>
  <c r="H33"/>
  <c r="J67"/>
  <c r="J66" s="1"/>
  <c r="I67"/>
  <c r="I66" s="1"/>
  <c r="H67"/>
  <c r="I10"/>
  <c r="J10" s="1"/>
  <c r="J101"/>
  <c r="J102"/>
  <c r="J103"/>
  <c r="H104"/>
  <c r="I104"/>
  <c r="I101" s="1"/>
  <c r="J78"/>
  <c r="I80"/>
  <c r="I77" s="1"/>
  <c r="J80"/>
  <c r="J77" s="1"/>
  <c r="J96"/>
  <c r="I18"/>
  <c r="J18"/>
  <c r="H21"/>
  <c r="I21"/>
  <c r="I20" s="1"/>
  <c r="J21"/>
  <c r="J20" s="1"/>
  <c r="I23"/>
  <c r="J23"/>
  <c r="H26"/>
  <c r="I26"/>
  <c r="I25" s="1"/>
  <c r="J26"/>
  <c r="J25" s="1"/>
  <c r="J112"/>
  <c r="I114"/>
  <c r="I113" s="1"/>
  <c r="I111" s="1"/>
  <c r="J114"/>
  <c r="J113" s="1"/>
  <c r="J111" s="1"/>
  <c r="J34"/>
  <c r="H36"/>
  <c r="I36"/>
  <c r="I35" s="1"/>
  <c r="J36"/>
  <c r="J35" s="1"/>
  <c r="H54"/>
  <c r="J54"/>
  <c r="I16"/>
  <c r="J16"/>
  <c r="J15" s="1"/>
  <c r="J13" s="1"/>
  <c r="J116" s="1"/>
  <c r="J72"/>
  <c r="I74"/>
  <c r="I71" s="1"/>
  <c r="J74"/>
  <c r="J71" s="1"/>
  <c r="I38"/>
  <c r="J38"/>
  <c r="J39"/>
  <c r="H41"/>
  <c r="G41" s="1"/>
  <c r="I45"/>
  <c r="I43" s="1"/>
  <c r="J45"/>
  <c r="J43" s="1"/>
  <c r="H52"/>
  <c r="I52"/>
  <c r="I51" s="1"/>
  <c r="I49" s="1"/>
  <c r="J52"/>
  <c r="J51" s="1"/>
  <c r="J49" s="1"/>
  <c r="G33" l="1"/>
  <c r="G52"/>
  <c r="G74"/>
  <c r="G36"/>
  <c r="G21"/>
  <c r="I15"/>
  <c r="I13" s="1"/>
  <c r="I116" s="1"/>
  <c r="G16"/>
  <c r="G46"/>
  <c r="G26"/>
  <c r="G104"/>
  <c r="G67"/>
  <c r="G114"/>
  <c r="G80"/>
  <c r="H45"/>
  <c r="H43" s="1"/>
  <c r="H18"/>
  <c r="H73"/>
  <c r="H35"/>
  <c r="G35" s="1"/>
  <c r="H15"/>
  <c r="H64"/>
  <c r="I54"/>
  <c r="G54" s="1"/>
  <c r="H23"/>
  <c r="G23" s="1"/>
  <c r="H103"/>
  <c r="H51"/>
  <c r="H77"/>
  <c r="I64"/>
  <c r="I79"/>
  <c r="H79"/>
  <c r="I103"/>
  <c r="J79"/>
  <c r="I73"/>
  <c r="H25"/>
  <c r="G25" s="1"/>
  <c r="H40"/>
  <c r="G40" s="1"/>
  <c r="H97"/>
  <c r="G97" s="1"/>
  <c r="H71"/>
  <c r="J73"/>
  <c r="H113"/>
  <c r="J64"/>
  <c r="H66"/>
  <c r="G66" s="1"/>
  <c r="H56"/>
  <c r="H101"/>
  <c r="G101" s="1"/>
  <c r="J56"/>
  <c r="H20"/>
  <c r="G20" s="1"/>
  <c r="I56"/>
  <c r="H116" l="1"/>
  <c r="M116" s="1"/>
  <c r="G71"/>
  <c r="G51"/>
  <c r="H49"/>
  <c r="G49" s="1"/>
  <c r="G113"/>
  <c r="H111"/>
  <c r="G15"/>
  <c r="H13"/>
  <c r="G45"/>
  <c r="G79"/>
  <c r="G64"/>
  <c r="G18"/>
  <c r="G56"/>
  <c r="G103"/>
  <c r="G73"/>
  <c r="G77"/>
  <c r="H38"/>
  <c r="G38" s="1"/>
  <c r="G116" l="1"/>
  <c r="G111"/>
  <c r="G13"/>
  <c r="G43"/>
  <c r="M118" l="1"/>
  <c r="M121" s="1"/>
</calcChain>
</file>

<file path=xl/sharedStrings.xml><?xml version="1.0" encoding="utf-8"?>
<sst xmlns="http://schemas.openxmlformats.org/spreadsheetml/2006/main" count="279" uniqueCount="167">
  <si>
    <t>Загальний фонд</t>
  </si>
  <si>
    <t>Спеціальний фонд</t>
  </si>
  <si>
    <t>у тому числі:</t>
  </si>
  <si>
    <t>1090</t>
  </si>
  <si>
    <t>1010</t>
  </si>
  <si>
    <t>0810</t>
  </si>
  <si>
    <t>0921</t>
  </si>
  <si>
    <t>0210000</t>
  </si>
  <si>
    <t>3242</t>
  </si>
  <si>
    <t>Інші заходи у сфері соціального захисту і соціального забезпечення</t>
  </si>
  <si>
    <t>Виконавчий комітет Межівської селищної ради</t>
  </si>
  <si>
    <t>3210</t>
  </si>
  <si>
    <t>1050</t>
  </si>
  <si>
    <t>Організація та проведення громадських робіт</t>
  </si>
  <si>
    <t>4082</t>
  </si>
  <si>
    <t>0829</t>
  </si>
  <si>
    <t>Інші заходи в галузі культури і мистецтва</t>
  </si>
  <si>
    <t>0620</t>
  </si>
  <si>
    <t>0216040</t>
  </si>
  <si>
    <t>6040</t>
  </si>
  <si>
    <t>Заходи, пов’язані з поліпшенням питної води</t>
  </si>
  <si>
    <t>6030</t>
  </si>
  <si>
    <t>Організація  благоустрою населених пунктів</t>
  </si>
  <si>
    <t>0611010</t>
  </si>
  <si>
    <t>0910</t>
  </si>
  <si>
    <t>Надання дошкільної освіти</t>
  </si>
  <si>
    <t>1070</t>
  </si>
  <si>
    <t>1010000</t>
  </si>
  <si>
    <t>1014082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</si>
  <si>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</si>
  <si>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</si>
  <si>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</si>
  <si>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</si>
  <si>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 xml:space="preserve"> 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</si>
  <si>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</si>
  <si>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</si>
  <si>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місцевої/регіональної програми</t>
  </si>
  <si>
    <t>Усього</t>
  </si>
  <si>
    <t>усього</t>
  </si>
  <si>
    <t>у тому числі бюджет розвитку</t>
  </si>
  <si>
    <t>Найменування головного розпорядника коштів місцевого бюджету/відповідального виконавця, найменування бюджетної програми  згідно з Типовою програмною класифікацією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</si>
  <si>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</si>
  <si>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Дата і номер документа, яким затверджено місцеву регіональну програму</t>
  </si>
  <si>
    <t>2010</t>
  </si>
  <si>
    <t>Багатопрофільна стаціонарна медична допомога населенню</t>
  </si>
  <si>
    <t>0731</t>
  </si>
  <si>
    <t>0212010</t>
  </si>
  <si>
    <t>1510000</t>
  </si>
  <si>
    <t>1513210</t>
  </si>
  <si>
    <t>1516030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</si>
  <si>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</si>
  <si>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0611021</t>
  </si>
  <si>
    <t>1021</t>
  </si>
  <si>
    <t>3035</t>
  </si>
  <si>
    <t>Компенсаційні виплати за пільговий проїзд окремих категорій громадян на залізничному транспорті</t>
  </si>
  <si>
    <t>0611142</t>
  </si>
  <si>
    <t>1142</t>
  </si>
  <si>
    <t>0990</t>
  </si>
  <si>
    <t>Інші програми та заходи у сфері освіти</t>
  </si>
  <si>
    <t>0611141</t>
  </si>
  <si>
    <t>1141</t>
  </si>
  <si>
    <t>Забезпечення діяльності інших закладів у сфері освіти</t>
  </si>
  <si>
    <t>3160</t>
  </si>
  <si>
    <t>0611160</t>
  </si>
  <si>
    <t>1160</t>
  </si>
  <si>
    <t>Відділ будівництва, архітектури, благоустрою та житлово-комунального господарства Межівської селищної ради</t>
  </si>
  <si>
    <t>0380</t>
  </si>
  <si>
    <t>0218220</t>
  </si>
  <si>
    <t>8220</t>
  </si>
  <si>
    <t>Заходи та роботи з мобілізаційної підготовки місцевого значення</t>
  </si>
  <si>
    <t>Відділ культури  Межівської селищної ради</t>
  </si>
  <si>
    <t>Відділ будівництва, архітектури, благоустрою та житлово-комунального господарства Межівської  селищної ради</t>
  </si>
  <si>
    <t>Відділ освіти, молоді та спорту  Межівської селищної ради</t>
  </si>
  <si>
    <t>0810000</t>
  </si>
  <si>
    <t>Відділ з питань соціального захисту  населення Межівської селищної ради</t>
  </si>
  <si>
    <t>0813160</t>
  </si>
  <si>
    <t>0813035</t>
  </si>
  <si>
    <t>0813242</t>
  </si>
  <si>
    <t>0218110</t>
  </si>
  <si>
    <t>8110</t>
  </si>
  <si>
    <t>0320</t>
  </si>
  <si>
    <t>Заходи із запобігання та ліквідації надзвичайних ситуацій внаслідок стихійного лиха</t>
  </si>
  <si>
    <t>0453700000</t>
  </si>
  <si>
    <t>(код бюджету)</t>
  </si>
  <si>
    <t>0610000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</si>
  <si>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</si>
  <si>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</si>
  <si>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</si>
  <si>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Надання загальної середньої освіти  закладами загальної середньої освіти за рахунок коштів місцевого бюджету</t>
  </si>
  <si>
    <t>1500000</t>
  </si>
  <si>
    <t>0800000</t>
  </si>
  <si>
    <t>1000000</t>
  </si>
  <si>
    <t>0200000</t>
  </si>
  <si>
    <t>0600000</t>
  </si>
  <si>
    <t>0913112</t>
  </si>
  <si>
    <t>3112</t>
  </si>
  <si>
    <t>1040</t>
  </si>
  <si>
    <t>Заходи державної політики з питань дітей та їх соціального захисту</t>
  </si>
  <si>
    <t>0218230</t>
  </si>
  <si>
    <t>Інші заходи громадського порядку та безпеки</t>
  </si>
  <si>
    <t>Селищна комплексна Програма розвитку освіти Межівської селищної територіальної громади на 2024-2026 роки</t>
  </si>
  <si>
    <t xml:space="preserve">Селищна Програма зайнятості населення Межівської селищної територіальної громади на 2024-2026 роки </t>
  </si>
  <si>
    <t xml:space="preserve">Селищна Програма благоустрою та розвитку населених пунктів Межівської селищної територіальної громади на 2024-2026 роки </t>
  </si>
  <si>
    <t xml:space="preserve">Селищна Програма розвитку фізичної культури та спорту в Межівській селищній територіальній громаді на 2024-2026 роки </t>
  </si>
  <si>
    <t>Селищна комплексна Програма розвитку культури та туризму Межівської селищної територіальної громади на 2024-2026 роки</t>
  </si>
  <si>
    <r>
      <t>Селищна</t>
    </r>
    <r>
      <rPr>
        <b/>
        <sz val="16"/>
        <color rgb="FF000000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 xml:space="preserve">Програма інформатизації закладів освіти, освітніх установ, відділу освіти, молоді та спорту Межівської селищної ради на 2024-2026 роки </t>
    </r>
  </si>
  <si>
    <t>від 07.12.2023 №1733-29/VІII</t>
  </si>
  <si>
    <t>від 07.12.2023 №1727-29/VІII</t>
  </si>
  <si>
    <t>від 07.12.2023 №1730-29/VІII</t>
  </si>
  <si>
    <t>від 03.11.2023 №1697-28/VІII</t>
  </si>
  <si>
    <t>від 07.12.2023 №1728-29/VІII</t>
  </si>
  <si>
    <t>від 07.12.2023 №1729-29/VІII</t>
  </si>
  <si>
    <t>від 03.11.2023 №1696-28/VІІI</t>
  </si>
  <si>
    <t>від 03.11.2023 №1692-28/VІII</t>
  </si>
  <si>
    <t>від 20.12.2023 №1763-30/VІII</t>
  </si>
  <si>
    <r>
      <t>Селищна П</t>
    </r>
    <r>
      <rPr>
        <b/>
        <sz val="16"/>
        <color rgb="FF000000"/>
        <rFont val="Times New Roman"/>
        <family val="1"/>
        <charset val="204"/>
      </rPr>
      <t>рограма мобілізаційної підготовки та оборонної роботи на території Межівської селищної територіальної громади на 2024-2026 роки</t>
    </r>
  </si>
  <si>
    <t>(грн)</t>
  </si>
  <si>
    <t>РОЗПОДІЛ</t>
  </si>
  <si>
    <t>Х</t>
  </si>
  <si>
    <t>Секретар ради</t>
  </si>
  <si>
    <t>Забезпечення діяльності центрів професійного розвитку педагогічних працівників</t>
  </si>
  <si>
    <t>1014081</t>
  </si>
  <si>
    <t>4081</t>
  </si>
  <si>
    <t>Забезпечення діяльності інших закладів в галузі культури і мистецтва</t>
  </si>
  <si>
    <r>
      <t xml:space="preserve">Селищна </t>
    </r>
    <r>
      <rPr>
        <b/>
        <sz val="16"/>
        <rFont val="Times New Roman"/>
        <family val="1"/>
        <charset val="204"/>
      </rPr>
      <t xml:space="preserve">Програма захисту прав дітей та розвитку сімейних форм виховання  на території Межівської селищної територіальної громади на 2024-2026 </t>
    </r>
    <r>
      <rPr>
        <b/>
        <sz val="16"/>
        <color rgb="FF000000"/>
        <rFont val="Times New Roman"/>
        <family val="1"/>
        <charset val="204"/>
      </rPr>
      <t xml:space="preserve">роки </t>
    </r>
  </si>
  <si>
    <t>від 03.10.2023 №1651-27/VIІI</t>
  </si>
  <si>
    <t>0900000</t>
  </si>
  <si>
    <t>Служба у справах дітей Межівської селищної ради</t>
  </si>
  <si>
    <t>0910000</t>
  </si>
  <si>
    <t>Любов МАКСІМКІНА</t>
  </si>
  <si>
    <t>Згідно з оригіналом</t>
  </si>
  <si>
    <t>від 12.07.2024    № 1938-36 /VIІI</t>
  </si>
  <si>
    <t xml:space="preserve">Селищна Програма  фінансової підтримки та розвитку комунального некомерційного підприємства «Центр первинної медико-санітарної допомоги» Межівської селищної ради на  2025 – 2027 роки </t>
  </si>
  <si>
    <t>від 29.10.2024 №2040-38/VIIІ</t>
  </si>
  <si>
    <t>від 29.10.2024 №2041-38/VIIІ</t>
  </si>
  <si>
    <t>від 29.10.2024 №2039-38/VIIІ</t>
  </si>
  <si>
    <t>Селищна комплексна Програма підтримки окремих категорій військовослужбовців, ветеранів війни та членів їх сімей Межівської селищної територіальної громади на 2024-2026 роки</t>
  </si>
  <si>
    <t>витрат бюджету Межівської селищної територіальної громади на реалізацію місцевих/регіональних програм у 2026 році</t>
  </si>
  <si>
    <t>Селищна Програма соціально-економічного та культурного розвитку Межівської селищної територіальної громади на 2026 рік</t>
  </si>
  <si>
    <t>від 07.12.2023    № 1731-29/VІII</t>
  </si>
  <si>
    <t>0216020</t>
  </si>
  <si>
    <t>6020</t>
  </si>
  <si>
    <t xml:space="preserve">Забезпечення функціонування підприємств, установ та організацій, що виробляють, виконують та/або надають житлово-комунальні послуги </t>
  </si>
  <si>
    <t>Селищна Програма  фінансової підтримки та розвитку комунального некомерційного підприємства «Центральна лікарня» Межівської селищної ради на  2026 рік</t>
  </si>
  <si>
    <t>від ___.12.2025 №_____/VIІI</t>
  </si>
  <si>
    <t>0813121</t>
  </si>
  <si>
    <t>Здійснення соціальної роботи та надання соціальних послуг центрами соціальних служб та центрами надання соціальних послуг особам/сім’ям, які належать до вразливих груп населення та/або перебувають у складних життєвих обставинах</t>
  </si>
  <si>
    <t>1513242</t>
  </si>
  <si>
    <t>Селищна Програма поховання окремих категорій громадян на території Межівської селищної територіальної громади на 2026-2028 роки</t>
  </si>
  <si>
    <t>0615031</t>
  </si>
  <si>
    <t>5031</t>
  </si>
  <si>
    <t>Розвиток здібностей у дітей та молоді з фізичної культури та спорту комунальними дитячо- юнацькими спортивними школами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</si>
  <si>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</si>
  <si>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</si>
  <si>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</si>
  <si>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 xml:space="preserve">інформ </t>
  </si>
  <si>
    <t>місц самовряд</t>
  </si>
  <si>
    <t>від 08.12.2025  № 2381-50/VIIІ</t>
  </si>
  <si>
    <t>від 16.12.2025 №2395-51/VІII</t>
  </si>
  <si>
    <t>до рішення селищної ради                                                            від 16 грудня 2025 року № 2399-51/VIII</t>
  </si>
  <si>
    <t xml:space="preserve">Селищна Програма з інфекційного  контролю в комунальному некомерційному підприємстві «Центр первинної медико-санітарної допомоги» Межівської селищної ради» на 2025–2027 роки </t>
  </si>
  <si>
    <t>Селищна Програма надання фінансової підтримки комунальному підприємству "Комунсервіс" Межівської селищної ради" на 2024-2026 роки</t>
  </si>
  <si>
    <r>
      <t>Селищна П</t>
    </r>
    <r>
      <rPr>
        <b/>
        <sz val="16"/>
        <color rgb="FF000000"/>
        <rFont val="Times New Roman"/>
        <family val="1"/>
        <charset val="204"/>
      </rPr>
      <t xml:space="preserve">рограма </t>
    </r>
    <r>
      <rPr>
        <b/>
        <sz val="16"/>
        <rFont val="Times New Roman"/>
        <family val="1"/>
        <charset val="204"/>
      </rPr>
      <t xml:space="preserve">з профілактики злочинності на території Межівської селищної територіальної громади на 2024-2026 роки </t>
    </r>
  </si>
  <si>
    <t>Селищна комплексна Програма соціального захисту населення Межівської селищної територіальної громади на 2024–2026 роки</t>
  </si>
  <si>
    <t>__________________________________________</t>
  </si>
  <si>
    <t xml:space="preserve">Додаток 4                                                                     </t>
  </si>
  <si>
    <t>Селищна Програма цивільного захисту населення від надзвичайних ситуацій на території Межівської  селищної територіальної громади на 2025-2027 роки</t>
  </si>
</sst>
</file>

<file path=xl/styles.xml><?xml version="1.0" encoding="utf-8"?>
<styleSheet xmlns="http://schemas.openxmlformats.org/spreadsheetml/2006/main">
  <fonts count="27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u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0" borderId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4" fillId="0" borderId="0"/>
    <xf numFmtId="0" fontId="10" fillId="0" borderId="0"/>
    <xf numFmtId="0" fontId="14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16" fillId="15" borderId="0" xfId="40" applyFont="1" applyFill="1" applyBorder="1" applyAlignment="1" applyProtection="1">
      <alignment horizontal="right" vertical="center"/>
    </xf>
    <xf numFmtId="0" fontId="16" fillId="15" borderId="0" xfId="40" applyFont="1" applyFill="1" applyAlignment="1" applyProtection="1">
      <alignment horizontal="right" vertical="center"/>
    </xf>
    <xf numFmtId="0" fontId="16" fillId="15" borderId="0" xfId="40" applyFont="1" applyFill="1" applyAlignment="1" applyProtection="1">
      <alignment vertical="center" wrapText="1"/>
    </xf>
    <xf numFmtId="0" fontId="16" fillId="15" borderId="0" xfId="40" applyFont="1" applyFill="1" applyAlignment="1" applyProtection="1">
      <alignment vertical="center"/>
      <protection locked="0"/>
    </xf>
    <xf numFmtId="0" fontId="16" fillId="15" borderId="0" xfId="40" applyFont="1" applyFill="1" applyAlignment="1" applyProtection="1">
      <alignment horizontal="left" vertical="center"/>
      <protection locked="0"/>
    </xf>
    <xf numFmtId="0" fontId="14" fillId="15" borderId="0" xfId="40" applyFont="1" applyFill="1" applyAlignment="1" applyProtection="1">
      <alignment vertical="center"/>
      <protection locked="0"/>
    </xf>
    <xf numFmtId="0" fontId="22" fillId="15" borderId="0" xfId="0" applyFont="1" applyFill="1" applyBorder="1"/>
    <xf numFmtId="0" fontId="22" fillId="15" borderId="0" xfId="0" applyNumberFormat="1" applyFont="1" applyFill="1" applyBorder="1" applyAlignment="1" applyProtection="1"/>
    <xf numFmtId="0" fontId="22" fillId="15" borderId="0" xfId="0" applyNumberFormat="1" applyFont="1" applyFill="1" applyBorder="1" applyAlignment="1" applyProtection="1">
      <alignment horizontal="center" vertical="center"/>
    </xf>
    <xf numFmtId="0" fontId="16" fillId="15" borderId="0" xfId="0" applyNumberFormat="1" applyFont="1" applyFill="1" applyAlignment="1" applyProtection="1">
      <alignment horizontal="left" vertical="center"/>
    </xf>
    <xf numFmtId="0" fontId="16" fillId="15" borderId="0" xfId="0" applyFont="1" applyFill="1" applyAlignment="1">
      <alignment horizontal="left" vertical="center" wrapText="1"/>
    </xf>
    <xf numFmtId="0" fontId="17" fillId="15" borderId="0" xfId="41" applyNumberFormat="1" applyFont="1" applyFill="1" applyBorder="1" applyAlignment="1" applyProtection="1">
      <alignment horizontal="center" vertical="top" wrapText="1"/>
    </xf>
    <xf numFmtId="0" fontId="16" fillId="15" borderId="0" xfId="0" applyNumberFormat="1" applyFont="1" applyFill="1" applyBorder="1" applyAlignment="1" applyProtection="1">
      <alignment horizontal="center" vertical="center"/>
    </xf>
    <xf numFmtId="4" fontId="16" fillId="15" borderId="5" xfId="40" applyNumberFormat="1" applyFont="1" applyFill="1" applyBorder="1" applyAlignment="1">
      <alignment vertical="center"/>
    </xf>
    <xf numFmtId="4" fontId="16" fillId="15" borderId="5" xfId="40" applyNumberFormat="1" applyFont="1" applyFill="1" applyBorder="1" applyAlignment="1">
      <alignment horizontal="right" vertical="center"/>
    </xf>
    <xf numFmtId="4" fontId="11" fillId="15" borderId="0" xfId="40" applyNumberFormat="1" applyFont="1" applyFill="1" applyAlignment="1" applyProtection="1">
      <alignment vertical="center"/>
      <protection locked="0"/>
    </xf>
    <xf numFmtId="0" fontId="11" fillId="15" borderId="0" xfId="40" applyFont="1" applyFill="1" applyAlignment="1" applyProtection="1">
      <alignment vertical="center"/>
      <protection locked="0"/>
    </xf>
    <xf numFmtId="4" fontId="16" fillId="15" borderId="5" xfId="40" applyNumberFormat="1" applyFont="1" applyFill="1" applyBorder="1" applyAlignment="1">
      <alignment horizontal="center" vertical="center"/>
    </xf>
    <xf numFmtId="4" fontId="16" fillId="15" borderId="5" xfId="40" applyNumberFormat="1" applyFont="1" applyFill="1" applyBorder="1" applyAlignment="1">
      <alignment horizontal="center" vertical="center" wrapText="1"/>
    </xf>
    <xf numFmtId="3" fontId="16" fillId="15" borderId="5" xfId="40" applyNumberFormat="1" applyFont="1" applyFill="1" applyBorder="1" applyAlignment="1">
      <alignment horizontal="center" vertical="center"/>
    </xf>
    <xf numFmtId="3" fontId="16" fillId="15" borderId="5" xfId="40" applyNumberFormat="1" applyFont="1" applyFill="1" applyBorder="1" applyAlignment="1">
      <alignment horizontal="center" vertical="center" wrapText="1"/>
    </xf>
    <xf numFmtId="49" fontId="16" fillId="15" borderId="5" xfId="40" applyNumberFormat="1" applyFont="1" applyFill="1" applyBorder="1" applyAlignment="1" applyProtection="1">
      <alignment horizontal="center" vertical="center" wrapText="1"/>
    </xf>
    <xf numFmtId="4" fontId="16" fillId="15" borderId="5" xfId="0" quotePrefix="1" applyNumberFormat="1" applyFont="1" applyFill="1" applyBorder="1" applyAlignment="1">
      <alignment vertical="center" wrapText="1"/>
    </xf>
    <xf numFmtId="0" fontId="17" fillId="15" borderId="5" xfId="40" applyFont="1" applyFill="1" applyBorder="1" applyAlignment="1" applyProtection="1">
      <alignment horizontal="center" vertical="center" wrapText="1"/>
    </xf>
    <xf numFmtId="3" fontId="17" fillId="15" borderId="5" xfId="40" applyNumberFormat="1" applyFont="1" applyFill="1" applyBorder="1" applyAlignment="1" applyProtection="1">
      <alignment horizontal="center" vertical="center" wrapText="1"/>
    </xf>
    <xf numFmtId="3" fontId="17" fillId="15" borderId="5" xfId="40" applyNumberFormat="1" applyFont="1" applyFill="1" applyBorder="1" applyAlignment="1">
      <alignment horizontal="center" vertical="center"/>
    </xf>
    <xf numFmtId="49" fontId="18" fillId="15" borderId="5" xfId="40" applyNumberFormat="1" applyFont="1" applyFill="1" applyBorder="1" applyAlignment="1" applyProtection="1">
      <alignment horizontal="center" vertical="center" wrapText="1"/>
    </xf>
    <xf numFmtId="49" fontId="16" fillId="15" borderId="5" xfId="0" applyNumberFormat="1" applyFont="1" applyFill="1" applyBorder="1" applyAlignment="1">
      <alignment horizontal="center" vertical="top" wrapText="1"/>
    </xf>
    <xf numFmtId="0" fontId="18" fillId="15" borderId="5" xfId="40" applyFont="1" applyFill="1" applyBorder="1" applyAlignment="1">
      <alignment horizontal="left" vertical="center" wrapText="1"/>
    </xf>
    <xf numFmtId="0" fontId="16" fillId="15" borderId="5" xfId="40" applyFont="1" applyFill="1" applyBorder="1" applyAlignment="1" applyProtection="1">
      <alignment horizontal="center" vertical="center"/>
    </xf>
    <xf numFmtId="0" fontId="18" fillId="15" borderId="5" xfId="40" applyFont="1" applyFill="1" applyBorder="1" applyAlignment="1" applyProtection="1">
      <alignment horizontal="center" vertical="center"/>
    </xf>
    <xf numFmtId="0" fontId="16" fillId="15" borderId="5" xfId="40" applyFont="1" applyFill="1" applyBorder="1" applyAlignment="1" applyProtection="1">
      <alignment horizontal="center" vertical="center" wrapText="1"/>
    </xf>
    <xf numFmtId="0" fontId="17" fillId="15" borderId="0" xfId="0" applyFont="1" applyFill="1" applyAlignment="1">
      <alignment horizontal="center" wrapText="1"/>
    </xf>
    <xf numFmtId="49" fontId="16" fillId="15" borderId="5" xfId="0" applyNumberFormat="1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justify" vertical="top"/>
    </xf>
    <xf numFmtId="3" fontId="23" fillId="15" borderId="0" xfId="40" applyNumberFormat="1" applyFont="1" applyFill="1" applyAlignment="1" applyProtection="1">
      <alignment vertical="center"/>
      <protection locked="0"/>
    </xf>
    <xf numFmtId="0" fontId="16" fillId="15" borderId="5" xfId="0" applyFont="1" applyFill="1" applyBorder="1" applyAlignment="1">
      <alignment wrapText="1"/>
    </xf>
    <xf numFmtId="3" fontId="16" fillId="15" borderId="5" xfId="40" applyNumberFormat="1" applyFont="1" applyFill="1" applyBorder="1" applyAlignment="1" applyProtection="1">
      <alignment horizontal="center" vertical="center"/>
    </xf>
    <xf numFmtId="3" fontId="17" fillId="15" borderId="5" xfId="40" applyNumberFormat="1" applyFont="1" applyFill="1" applyBorder="1" applyAlignment="1" applyProtection="1">
      <alignment horizontal="center" vertical="center"/>
    </xf>
    <xf numFmtId="0" fontId="15" fillId="15" borderId="0" xfId="40" applyFont="1" applyFill="1" applyAlignment="1" applyProtection="1">
      <alignment vertical="center"/>
      <protection locked="0"/>
    </xf>
    <xf numFmtId="4" fontId="24" fillId="15" borderId="5" xfId="0" quotePrefix="1" applyNumberFormat="1" applyFont="1" applyFill="1" applyBorder="1" applyAlignment="1">
      <alignment vertical="center" wrapText="1"/>
    </xf>
    <xf numFmtId="0" fontId="24" fillId="15" borderId="5" xfId="0" quotePrefix="1" applyFont="1" applyFill="1" applyBorder="1" applyAlignment="1">
      <alignment horizontal="center" vertical="center" wrapText="1"/>
    </xf>
    <xf numFmtId="4" fontId="24" fillId="15" borderId="5" xfId="0" quotePrefix="1" applyNumberFormat="1" applyFont="1" applyFill="1" applyBorder="1" applyAlignment="1">
      <alignment horizontal="center" vertical="center" wrapText="1"/>
    </xf>
    <xf numFmtId="0" fontId="19" fillId="15" borderId="5" xfId="40" applyFont="1" applyFill="1" applyBorder="1" applyAlignment="1" applyProtection="1">
      <alignment horizontal="center" vertical="center"/>
    </xf>
    <xf numFmtId="0" fontId="18" fillId="15" borderId="5" xfId="40" applyFont="1" applyFill="1" applyBorder="1" applyAlignment="1">
      <alignment horizontal="center" vertical="center" wrapText="1"/>
    </xf>
    <xf numFmtId="49" fontId="17" fillId="15" borderId="5" xfId="0" applyNumberFormat="1" applyFont="1" applyFill="1" applyBorder="1" applyAlignment="1">
      <alignment horizontal="center" vertical="top" wrapText="1"/>
    </xf>
    <xf numFmtId="0" fontId="17" fillId="15" borderId="5" xfId="0" applyFont="1" applyFill="1" applyBorder="1" applyAlignment="1">
      <alignment horizontal="justify" vertical="top"/>
    </xf>
    <xf numFmtId="0" fontId="17" fillId="15" borderId="5" xfId="0" applyFont="1" applyFill="1" applyBorder="1" applyAlignment="1">
      <alignment horizontal="center" wrapText="1"/>
    </xf>
    <xf numFmtId="0" fontId="12" fillId="15" borderId="0" xfId="40" applyFont="1" applyFill="1" applyAlignment="1" applyProtection="1">
      <alignment vertical="center"/>
      <protection locked="0"/>
    </xf>
    <xf numFmtId="3" fontId="18" fillId="15" borderId="5" xfId="40" applyNumberFormat="1" applyFont="1" applyFill="1" applyBorder="1" applyAlignment="1">
      <alignment horizontal="center" vertical="center"/>
    </xf>
    <xf numFmtId="49" fontId="18" fillId="15" borderId="5" xfId="0" applyNumberFormat="1" applyFont="1" applyFill="1" applyBorder="1" applyAlignment="1">
      <alignment horizontal="center" vertical="center" wrapText="1"/>
    </xf>
    <xf numFmtId="49" fontId="18" fillId="15" borderId="5" xfId="0" applyNumberFormat="1" applyFont="1" applyFill="1" applyBorder="1" applyAlignment="1">
      <alignment horizontal="center" vertical="top" wrapText="1"/>
    </xf>
    <xf numFmtId="0" fontId="18" fillId="15" borderId="5" xfId="0" applyFont="1" applyFill="1" applyBorder="1" applyAlignment="1">
      <alignment horizontal="left" vertical="top" wrapText="1"/>
    </xf>
    <xf numFmtId="0" fontId="16" fillId="15" borderId="5" xfId="0" applyFont="1" applyFill="1" applyBorder="1" applyAlignment="1">
      <alignment horizontal="left" vertical="top" wrapText="1"/>
    </xf>
    <xf numFmtId="0" fontId="20" fillId="15" borderId="5" xfId="0" applyFont="1" applyFill="1" applyBorder="1" applyAlignment="1">
      <alignment vertical="center"/>
    </xf>
    <xf numFmtId="49" fontId="16" fillId="15" borderId="5" xfId="0" applyNumberFormat="1" applyFont="1" applyFill="1" applyBorder="1" applyAlignment="1">
      <alignment vertical="top" wrapText="1"/>
    </xf>
    <xf numFmtId="4" fontId="18" fillId="15" borderId="5" xfId="0" quotePrefix="1" applyNumberFormat="1" applyFont="1" applyFill="1" applyBorder="1" applyAlignment="1">
      <alignment vertical="center" wrapText="1"/>
    </xf>
    <xf numFmtId="3" fontId="17" fillId="15" borderId="5" xfId="40" applyNumberFormat="1" applyFont="1" applyFill="1" applyBorder="1" applyAlignment="1" applyProtection="1">
      <alignment horizontal="center" vertical="center"/>
      <protection locked="0"/>
    </xf>
    <xf numFmtId="49" fontId="17" fillId="15" borderId="5" xfId="0" applyNumberFormat="1" applyFont="1" applyFill="1" applyBorder="1" applyAlignment="1">
      <alignment horizontal="center" vertical="center" wrapText="1"/>
    </xf>
    <xf numFmtId="49" fontId="17" fillId="15" borderId="5" xfId="0" applyNumberFormat="1" applyFont="1" applyFill="1" applyBorder="1" applyAlignment="1">
      <alignment horizontal="left" vertical="center" wrapText="1"/>
    </xf>
    <xf numFmtId="0" fontId="17" fillId="15" borderId="5" xfId="0" applyFont="1" applyFill="1" applyBorder="1" applyAlignment="1">
      <alignment horizontal="center"/>
    </xf>
    <xf numFmtId="0" fontId="17" fillId="15" borderId="5" xfId="0" applyFont="1" applyFill="1" applyBorder="1" applyAlignment="1">
      <alignment horizontal="center" vertical="center"/>
    </xf>
    <xf numFmtId="3" fontId="14" fillId="15" borderId="0" xfId="0" applyNumberFormat="1" applyFont="1" applyFill="1" applyAlignment="1" applyProtection="1"/>
    <xf numFmtId="3" fontId="26" fillId="15" borderId="0" xfId="0" applyNumberFormat="1" applyFont="1" applyFill="1" applyAlignment="1" applyProtection="1"/>
    <xf numFmtId="0" fontId="14" fillId="15" borderId="0" xfId="0" applyNumberFormat="1" applyFont="1" applyFill="1" applyAlignment="1" applyProtection="1"/>
    <xf numFmtId="0" fontId="14" fillId="15" borderId="0" xfId="0" applyFont="1" applyFill="1"/>
    <xf numFmtId="0" fontId="14" fillId="15" borderId="0" xfId="40" applyFont="1" applyFill="1" applyAlignment="1" applyProtection="1">
      <alignment horizontal="right" vertical="center"/>
    </xf>
    <xf numFmtId="0" fontId="14" fillId="15" borderId="0" xfId="40" applyFont="1" applyFill="1" applyAlignment="1" applyProtection="1">
      <alignment vertical="center" wrapText="1"/>
    </xf>
    <xf numFmtId="0" fontId="22" fillId="15" borderId="0" xfId="40" applyFont="1" applyFill="1" applyAlignment="1" applyProtection="1">
      <alignment vertical="center"/>
      <protection locked="0"/>
    </xf>
    <xf numFmtId="0" fontId="22" fillId="15" borderId="0" xfId="40" applyFont="1" applyFill="1" applyAlignment="1" applyProtection="1">
      <alignment horizontal="left" vertical="center"/>
    </xf>
    <xf numFmtId="0" fontId="22" fillId="15" borderId="0" xfId="40" applyFont="1" applyFill="1" applyAlignment="1" applyProtection="1">
      <alignment horizontal="right" vertical="center"/>
    </xf>
    <xf numFmtId="0" fontId="22" fillId="15" borderId="0" xfId="40" applyFont="1" applyFill="1" applyAlignment="1" applyProtection="1">
      <alignment vertical="center" wrapText="1"/>
    </xf>
    <xf numFmtId="0" fontId="16" fillId="15" borderId="0" xfId="40" applyFont="1" applyFill="1" applyAlignment="1" applyProtection="1">
      <alignment horizontal="left" vertical="top"/>
      <protection locked="0"/>
    </xf>
    <xf numFmtId="0" fontId="22" fillId="15" borderId="0" xfId="0" applyNumberFormat="1" applyFont="1" applyFill="1" applyBorder="1" applyAlignment="1" applyProtection="1">
      <alignment horizontal="right"/>
    </xf>
    <xf numFmtId="0" fontId="16" fillId="15" borderId="0" xfId="0" applyNumberFormat="1" applyFont="1" applyFill="1" applyAlignment="1" applyProtection="1">
      <alignment horizontal="left" vertical="center" wrapText="1"/>
    </xf>
    <xf numFmtId="0" fontId="16" fillId="15" borderId="5" xfId="0" applyFont="1" applyFill="1" applyBorder="1" applyAlignment="1">
      <alignment horizontal="center" vertical="center"/>
    </xf>
    <xf numFmtId="0" fontId="16" fillId="15" borderId="0" xfId="41" applyNumberFormat="1" applyFont="1" applyFill="1" applyBorder="1" applyAlignment="1" applyProtection="1">
      <alignment horizontal="center" wrapText="1"/>
    </xf>
    <xf numFmtId="0" fontId="16" fillId="15" borderId="5" xfId="41" applyNumberFormat="1" applyFont="1" applyFill="1" applyBorder="1" applyAlignment="1" applyProtection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2" fontId="16" fillId="15" borderId="5" xfId="0" quotePrefix="1" applyNumberFormat="1" applyFont="1" applyFill="1" applyBorder="1" applyAlignment="1">
      <alignment vertical="center" wrapText="1"/>
    </xf>
    <xf numFmtId="3" fontId="21" fillId="15" borderId="5" xfId="0" applyNumberFormat="1" applyFont="1" applyFill="1" applyBorder="1" applyAlignment="1">
      <alignment horizontal="center" vertical="center"/>
    </xf>
    <xf numFmtId="0" fontId="13" fillId="15" borderId="0" xfId="40" applyFont="1" applyFill="1" applyAlignment="1" applyProtection="1">
      <alignment vertical="center"/>
      <protection locked="0"/>
    </xf>
    <xf numFmtId="49" fontId="17" fillId="15" borderId="5" xfId="40" applyNumberFormat="1" applyFont="1" applyFill="1" applyBorder="1" applyAlignment="1">
      <alignment horizontal="center" vertical="center" wrapText="1"/>
    </xf>
    <xf numFmtId="0" fontId="17" fillId="15" borderId="5" xfId="40" applyFont="1" applyFill="1" applyBorder="1" applyAlignment="1">
      <alignment horizontal="center" vertical="center" wrapText="1"/>
    </xf>
    <xf numFmtId="3" fontId="17" fillId="15" borderId="5" xfId="40" applyNumberFormat="1" applyFont="1" applyFill="1" applyBorder="1" applyAlignment="1">
      <alignment horizontal="center" vertical="center" wrapText="1"/>
    </xf>
    <xf numFmtId="0" fontId="16" fillId="15" borderId="5" xfId="40" applyFont="1" applyFill="1" applyBorder="1" applyAlignment="1">
      <alignment horizontal="center" vertical="center" wrapText="1"/>
    </xf>
    <xf numFmtId="0" fontId="16" fillId="15" borderId="5" xfId="40" applyFont="1" applyFill="1" applyBorder="1" applyAlignment="1">
      <alignment horizontal="center" vertical="center"/>
    </xf>
    <xf numFmtId="49" fontId="18" fillId="15" borderId="5" xfId="40" applyNumberFormat="1" applyFont="1" applyFill="1" applyBorder="1" applyAlignment="1">
      <alignment horizontal="center" vertical="center" wrapText="1"/>
    </xf>
    <xf numFmtId="0" fontId="18" fillId="15" borderId="5" xfId="40" applyFont="1" applyFill="1" applyBorder="1" applyAlignment="1">
      <alignment horizontal="center" vertical="center"/>
    </xf>
    <xf numFmtId="49" fontId="17" fillId="15" borderId="5" xfId="40" applyNumberFormat="1" applyFont="1" applyFill="1" applyBorder="1" applyAlignment="1" applyProtection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3" fontId="17" fillId="15" borderId="6" xfId="40" applyNumberFormat="1" applyFont="1" applyFill="1" applyBorder="1" applyAlignment="1">
      <alignment vertical="center"/>
    </xf>
    <xf numFmtId="0" fontId="18" fillId="15" borderId="5" xfId="40" applyFont="1" applyFill="1" applyBorder="1" applyAlignment="1" applyProtection="1">
      <alignment vertical="center"/>
      <protection locked="0"/>
    </xf>
    <xf numFmtId="49" fontId="16" fillId="15" borderId="5" xfId="40" applyNumberFormat="1" applyFont="1" applyFill="1" applyBorder="1" applyAlignment="1" applyProtection="1">
      <alignment horizontal="left" vertical="center" wrapText="1"/>
    </xf>
    <xf numFmtId="0" fontId="16" fillId="15" borderId="5" xfId="41" applyNumberFormat="1" applyFont="1" applyFill="1" applyBorder="1" applyAlignment="1" applyProtection="1">
      <alignment horizontal="left" vertical="center" wrapText="1"/>
    </xf>
    <xf numFmtId="3" fontId="16" fillId="15" borderId="5" xfId="41" applyNumberFormat="1" applyFont="1" applyFill="1" applyBorder="1" applyAlignment="1">
      <alignment horizontal="center" vertical="center" wrapText="1"/>
    </xf>
    <xf numFmtId="3" fontId="17" fillId="15" borderId="5" xfId="41" applyNumberFormat="1" applyFont="1" applyFill="1" applyBorder="1" applyAlignment="1">
      <alignment horizontal="center" vertical="center" wrapText="1"/>
    </xf>
    <xf numFmtId="3" fontId="17" fillId="15" borderId="5" xfId="40" applyNumberFormat="1" applyFont="1" applyFill="1" applyBorder="1" applyAlignment="1">
      <alignment horizontal="right" vertical="center"/>
    </xf>
    <xf numFmtId="3" fontId="16" fillId="15" borderId="5" xfId="40" applyNumberFormat="1" applyFont="1" applyFill="1" applyBorder="1" applyAlignment="1" applyProtection="1">
      <alignment horizontal="right" vertical="center"/>
    </xf>
    <xf numFmtId="3" fontId="17" fillId="15" borderId="5" xfId="40" applyNumberFormat="1" applyFont="1" applyFill="1" applyBorder="1" applyAlignment="1" applyProtection="1">
      <alignment horizontal="right" vertical="center"/>
    </xf>
    <xf numFmtId="3" fontId="17" fillId="15" borderId="5" xfId="40" applyNumberFormat="1" applyFont="1" applyFill="1" applyBorder="1" applyAlignment="1">
      <alignment vertical="center"/>
    </xf>
    <xf numFmtId="3" fontId="18" fillId="15" borderId="5" xfId="40" applyNumberFormat="1" applyFont="1" applyFill="1" applyBorder="1" applyAlignment="1">
      <alignment vertical="center"/>
    </xf>
    <xf numFmtId="3" fontId="18" fillId="15" borderId="5" xfId="40" applyNumberFormat="1" applyFont="1" applyFill="1" applyBorder="1" applyAlignment="1">
      <alignment horizontal="right" vertical="center"/>
    </xf>
    <xf numFmtId="0" fontId="24" fillId="15" borderId="5" xfId="0" quotePrefix="1" applyFont="1" applyFill="1" applyBorder="1" applyAlignment="1">
      <alignment horizontal="center" vertical="top" wrapText="1"/>
    </xf>
    <xf numFmtId="4" fontId="24" fillId="15" borderId="5" xfId="0" quotePrefix="1" applyNumberFormat="1" applyFont="1" applyFill="1" applyBorder="1" applyAlignment="1">
      <alignment horizontal="center" vertical="top" wrapText="1"/>
    </xf>
    <xf numFmtId="4" fontId="24" fillId="15" borderId="5" xfId="0" applyNumberFormat="1" applyFont="1" applyFill="1" applyBorder="1" applyAlignment="1">
      <alignment horizontal="justify" vertical="top" wrapText="1"/>
    </xf>
    <xf numFmtId="0" fontId="18" fillId="15" borderId="5" xfId="40" applyFont="1" applyFill="1" applyBorder="1" applyAlignment="1" applyProtection="1">
      <alignment horizontal="center" vertical="top"/>
    </xf>
    <xf numFmtId="4" fontId="17" fillId="15" borderId="5" xfId="40" applyNumberFormat="1" applyFont="1" applyFill="1" applyBorder="1" applyAlignment="1" applyProtection="1">
      <alignment horizontal="center" vertical="center" wrapText="1"/>
    </xf>
    <xf numFmtId="4" fontId="16" fillId="15" borderId="5" xfId="40" applyNumberFormat="1" applyFont="1" applyFill="1" applyBorder="1" applyAlignment="1">
      <alignment vertical="top"/>
    </xf>
    <xf numFmtId="4" fontId="16" fillId="15" borderId="5" xfId="40" applyNumberFormat="1" applyFont="1" applyFill="1" applyBorder="1" applyAlignment="1">
      <alignment horizontal="right" vertical="top"/>
    </xf>
    <xf numFmtId="49" fontId="16" fillId="15" borderId="5" xfId="40" applyNumberFormat="1" applyFont="1" applyFill="1" applyBorder="1" applyAlignment="1" applyProtection="1">
      <alignment horizontal="center" vertical="top" wrapText="1"/>
    </xf>
    <xf numFmtId="3" fontId="16" fillId="15" borderId="5" xfId="40" applyNumberFormat="1" applyFont="1" applyFill="1" applyBorder="1" applyAlignment="1">
      <alignment vertical="center"/>
    </xf>
    <xf numFmtId="3" fontId="16" fillId="15" borderId="5" xfId="40" applyNumberFormat="1" applyFont="1" applyFill="1" applyBorder="1" applyAlignment="1">
      <alignment horizontal="right" vertical="center"/>
    </xf>
    <xf numFmtId="0" fontId="25" fillId="15" borderId="0" xfId="0" applyFont="1" applyFill="1" applyAlignment="1">
      <alignment horizontal="center" wrapText="1"/>
    </xf>
    <xf numFmtId="0" fontId="16" fillId="15" borderId="5" xfId="40" applyFont="1" applyFill="1" applyBorder="1" applyAlignment="1">
      <alignment horizontal="left" vertical="center" wrapText="1"/>
    </xf>
    <xf numFmtId="49" fontId="19" fillId="15" borderId="5" xfId="0" applyNumberFormat="1" applyFont="1" applyFill="1" applyBorder="1" applyAlignment="1">
      <alignment horizontal="center" vertical="center" wrapText="1"/>
    </xf>
    <xf numFmtId="0" fontId="19" fillId="15" borderId="5" xfId="0" applyFont="1" applyFill="1" applyBorder="1" applyAlignment="1">
      <alignment wrapText="1"/>
    </xf>
    <xf numFmtId="0" fontId="17" fillId="15" borderId="5" xfId="41" applyNumberFormat="1" applyFont="1" applyFill="1" applyBorder="1" applyAlignment="1" applyProtection="1">
      <alignment horizontal="center" vertical="center" wrapText="1"/>
    </xf>
    <xf numFmtId="3" fontId="17" fillId="15" borderId="5" xfId="41" applyNumberFormat="1" applyFont="1" applyFill="1" applyBorder="1" applyAlignment="1">
      <alignment horizontal="right" vertical="center" wrapText="1"/>
    </xf>
    <xf numFmtId="3" fontId="18" fillId="15" borderId="5" xfId="41" applyNumberFormat="1" applyFont="1" applyFill="1" applyBorder="1" applyAlignment="1">
      <alignment horizontal="right" vertical="center" wrapText="1"/>
    </xf>
    <xf numFmtId="3" fontId="16" fillId="15" borderId="5" xfId="41" applyNumberFormat="1" applyFont="1" applyFill="1" applyBorder="1" applyAlignment="1">
      <alignment horizontal="right" vertical="center" wrapText="1"/>
    </xf>
    <xf numFmtId="0" fontId="17" fillId="15" borderId="5" xfId="40" applyFont="1" applyFill="1" applyBorder="1" applyAlignment="1">
      <alignment horizontal="center" vertical="top" wrapText="1"/>
    </xf>
    <xf numFmtId="4" fontId="17" fillId="15" borderId="5" xfId="40" applyNumberFormat="1" applyFont="1" applyFill="1" applyBorder="1" applyAlignment="1">
      <alignment horizontal="center" vertical="top" wrapText="1"/>
    </xf>
    <xf numFmtId="4" fontId="17" fillId="15" borderId="5" xfId="40" applyNumberFormat="1" applyFont="1" applyFill="1" applyBorder="1" applyAlignment="1">
      <alignment horizontal="center" vertical="top"/>
    </xf>
    <xf numFmtId="0" fontId="16" fillId="15" borderId="5" xfId="40" applyFont="1" applyFill="1" applyBorder="1" applyAlignment="1">
      <alignment horizontal="center" vertical="top"/>
    </xf>
    <xf numFmtId="4" fontId="16" fillId="15" borderId="5" xfId="40" applyNumberFormat="1" applyFont="1" applyFill="1" applyBorder="1" applyAlignment="1">
      <alignment horizontal="center" vertical="top"/>
    </xf>
    <xf numFmtId="49" fontId="18" fillId="15" borderId="5" xfId="40" applyNumberFormat="1" applyFont="1" applyFill="1" applyBorder="1" applyAlignment="1">
      <alignment horizontal="center" vertical="top" wrapText="1"/>
    </xf>
    <xf numFmtId="0" fontId="18" fillId="15" borderId="5" xfId="40" applyFont="1" applyFill="1" applyBorder="1" applyAlignment="1">
      <alignment horizontal="justify" vertical="top" wrapText="1"/>
    </xf>
    <xf numFmtId="0" fontId="16" fillId="15" borderId="5" xfId="40" applyFont="1" applyFill="1" applyBorder="1" applyAlignment="1" applyProtection="1">
      <alignment horizontal="left" vertical="center" wrapText="1"/>
    </xf>
    <xf numFmtId="1" fontId="17" fillId="15" borderId="5" xfId="40" applyNumberFormat="1" applyFont="1" applyFill="1" applyBorder="1" applyAlignment="1" applyProtection="1">
      <alignment horizontal="center" vertical="center" wrapText="1"/>
    </xf>
    <xf numFmtId="3" fontId="24" fillId="0" borderId="5" xfId="4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justify" vertical="top"/>
    </xf>
    <xf numFmtId="0" fontId="18" fillId="0" borderId="5" xfId="40" applyFont="1" applyFill="1" applyBorder="1" applyAlignment="1" applyProtection="1">
      <alignment horizontal="center" vertical="center"/>
    </xf>
    <xf numFmtId="3" fontId="17" fillId="0" borderId="5" xfId="40" applyNumberFormat="1" applyFont="1" applyFill="1" applyBorder="1" applyAlignment="1" applyProtection="1">
      <alignment horizontal="center" vertical="center" wrapText="1"/>
    </xf>
    <xf numFmtId="3" fontId="16" fillId="0" borderId="5" xfId="40" applyNumberFormat="1" applyFont="1" applyFill="1" applyBorder="1" applyAlignment="1">
      <alignment horizontal="center" vertical="center"/>
    </xf>
    <xf numFmtId="3" fontId="18" fillId="0" borderId="5" xfId="40" applyNumberFormat="1" applyFont="1" applyFill="1" applyBorder="1" applyAlignment="1">
      <alignment horizontal="center" vertical="center"/>
    </xf>
    <xf numFmtId="3" fontId="23" fillId="0" borderId="0" xfId="40" applyNumberFormat="1" applyFont="1" applyFill="1" applyAlignment="1" applyProtection="1">
      <alignment vertical="center"/>
      <protection locked="0"/>
    </xf>
    <xf numFmtId="0" fontId="11" fillId="0" borderId="0" xfId="40" applyFont="1" applyFill="1" applyAlignment="1" applyProtection="1">
      <alignment vertical="center"/>
      <protection locked="0"/>
    </xf>
    <xf numFmtId="3" fontId="22" fillId="15" borderId="0" xfId="40" applyNumberFormat="1" applyFont="1" applyFill="1" applyAlignment="1" applyProtection="1">
      <alignment vertical="center"/>
      <protection locked="0"/>
    </xf>
    <xf numFmtId="3" fontId="16" fillId="15" borderId="0" xfId="40" applyNumberFormat="1" applyFont="1" applyFill="1" applyAlignment="1" applyProtection="1">
      <alignment vertical="center"/>
      <protection locked="0"/>
    </xf>
    <xf numFmtId="0" fontId="0" fillId="15" borderId="0" xfId="40" applyFont="1" applyFill="1" applyAlignment="1" applyProtection="1">
      <alignment vertical="center"/>
      <protection locked="0"/>
    </xf>
    <xf numFmtId="0" fontId="16" fillId="15" borderId="0" xfId="0" applyNumberFormat="1" applyFont="1" applyFill="1" applyAlignment="1" applyProtection="1">
      <alignment horizontal="left" vertical="center" wrapText="1"/>
    </xf>
    <xf numFmtId="0" fontId="0" fillId="15" borderId="0" xfId="40" applyFont="1" applyFill="1" applyAlignment="1" applyProtection="1">
      <alignment horizontal="center" vertical="center"/>
    </xf>
    <xf numFmtId="0" fontId="16" fillId="15" borderId="5" xfId="41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vertical="center" wrapText="1"/>
    </xf>
    <xf numFmtId="0" fontId="16" fillId="15" borderId="5" xfId="0" applyFont="1" applyFill="1" applyBorder="1" applyAlignment="1">
      <alignment horizontal="center" vertical="center"/>
    </xf>
    <xf numFmtId="0" fontId="16" fillId="15" borderId="0" xfId="41" applyNumberFormat="1" applyFont="1" applyFill="1" applyBorder="1" applyAlignment="1" applyProtection="1">
      <alignment horizontal="center" wrapText="1"/>
    </xf>
    <xf numFmtId="0" fontId="16" fillId="15" borderId="5" xfId="41" applyNumberFormat="1" applyFont="1" applyFill="1" applyBorder="1" applyAlignment="1" applyProtection="1">
      <alignment horizontal="center" vertical="center" wrapText="1"/>
    </xf>
    <xf numFmtId="0" fontId="16" fillId="15" borderId="5" xfId="0" applyNumberFormat="1" applyFont="1" applyFill="1" applyBorder="1" applyAlignment="1" applyProtection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22" fillId="15" borderId="0" xfId="0" applyNumberFormat="1" applyFont="1" applyFill="1" applyBorder="1" applyAlignment="1" applyProtection="1">
      <alignment horizontal="right"/>
    </xf>
    <xf numFmtId="0" fontId="17" fillId="15" borderId="0" xfId="41" applyNumberFormat="1" applyFont="1" applyFill="1" applyBorder="1" applyAlignment="1" applyProtection="1">
      <alignment horizontal="center" wrapText="1"/>
    </xf>
    <xf numFmtId="49" fontId="16" fillId="15" borderId="0" xfId="41" applyNumberFormat="1" applyFont="1" applyFill="1" applyBorder="1" applyAlignment="1" applyProtection="1">
      <alignment horizontal="center" wrapText="1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Normal_meresha_07" xfId="13"/>
    <cellStyle name="Ввід" xfId="14"/>
    <cellStyle name="Добре" xfId="15"/>
    <cellStyle name="Звичайний 10" xfId="16"/>
    <cellStyle name="Звичайний 11" xfId="17"/>
    <cellStyle name="Звичайний 12" xfId="18"/>
    <cellStyle name="Звичайний 13" xfId="19"/>
    <cellStyle name="Звичайний 14" xfId="20"/>
    <cellStyle name="Звичайний 15" xfId="21"/>
    <cellStyle name="Звичайний 16" xfId="22"/>
    <cellStyle name="Звичайний 17" xfId="23"/>
    <cellStyle name="Звичайний 18" xfId="24"/>
    <cellStyle name="Звичайний 19" xfId="25"/>
    <cellStyle name="Звичайний 2" xfId="26"/>
    <cellStyle name="Звичайний 20" xfId="27"/>
    <cellStyle name="Звичайний 3" xfId="28"/>
    <cellStyle name="Звичайний 4" xfId="29"/>
    <cellStyle name="Звичайний 5" xfId="30"/>
    <cellStyle name="Звичайний 6" xfId="31"/>
    <cellStyle name="Звичайний 7" xfId="32"/>
    <cellStyle name="Звичайний 8" xfId="33"/>
    <cellStyle name="Звичайний 9" xfId="34"/>
    <cellStyle name="Звичайний_Додаток _ 3 зм_ни 4575" xfId="35"/>
    <cellStyle name="Зв'язана клітинка" xfId="36"/>
    <cellStyle name="Контрольна клітинка" xfId="37"/>
    <cellStyle name="Назва" xfId="38"/>
    <cellStyle name="Обычный" xfId="0" builtinId="0"/>
    <cellStyle name="Обычный 2" xfId="39"/>
    <cellStyle name="Обычный_Дод 7 РП 30.01.12" xfId="40"/>
    <cellStyle name="Обычный_Додаток7 програми" xfId="41"/>
    <cellStyle name="Примечание 2" xfId="42"/>
    <cellStyle name="Стиль 1" xfId="43"/>
    <cellStyle name="Текст попередження" xfId="44"/>
  </cellStyles>
  <dxfs count="0"/>
  <tableStyles count="0" defaultTableStyle="TableStyleMedium2" defaultPivotStyle="PivotStyleLight16"/>
  <colors>
    <mruColors>
      <color rgb="FFFF99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N122"/>
  <sheetViews>
    <sheetView showZeros="0" tabSelected="1" view="pageBreakPreview" zoomScale="60" zoomScaleNormal="50" zoomScalePageLayoutView="50" workbookViewId="0">
      <selection activeCell="D32" sqref="D32"/>
    </sheetView>
  </sheetViews>
  <sheetFormatPr defaultColWidth="9.83203125" defaultRowHeight="12.75"/>
  <cols>
    <col min="1" max="1" width="21.1640625" style="67" customWidth="1"/>
    <col min="2" max="2" width="20.33203125" style="67" customWidth="1"/>
    <col min="3" max="3" width="22.5" style="67" customWidth="1"/>
    <col min="4" max="4" width="61" style="68" customWidth="1"/>
    <col min="5" max="5" width="62.5" style="6" customWidth="1"/>
    <col min="6" max="6" width="23.1640625" style="6" customWidth="1"/>
    <col min="7" max="7" width="22.83203125" style="6" customWidth="1"/>
    <col min="8" max="8" width="21" style="6" customWidth="1"/>
    <col min="9" max="9" width="22.6640625" style="6" customWidth="1"/>
    <col min="10" max="10" width="23.5" style="6" customWidth="1"/>
    <col min="11" max="11" width="25.6640625" style="6" customWidth="1"/>
    <col min="12" max="22" width="20.1640625" style="6" customWidth="1"/>
    <col min="23" max="50" width="9.83203125" style="6"/>
    <col min="51" max="68" width="67.6640625" style="6" customWidth="1"/>
    <col min="69" max="16384" width="9.83203125" style="6"/>
  </cols>
  <sheetData>
    <row r="1" spans="1:11" ht="26.25" customHeight="1">
      <c r="A1" s="2"/>
      <c r="B1" s="2"/>
      <c r="C1" s="3"/>
      <c r="D1" s="4"/>
      <c r="E1" s="4"/>
      <c r="H1" s="73" t="s">
        <v>165</v>
      </c>
      <c r="I1" s="5"/>
      <c r="J1" s="5"/>
    </row>
    <row r="2" spans="1:11" ht="40.5" customHeight="1">
      <c r="A2" s="1"/>
      <c r="B2" s="2"/>
      <c r="C2" s="2"/>
      <c r="D2" s="3"/>
      <c r="E2" s="4"/>
      <c r="F2" s="4"/>
      <c r="H2" s="143" t="s">
        <v>159</v>
      </c>
      <c r="I2" s="143"/>
      <c r="J2" s="143"/>
      <c r="K2" s="75"/>
    </row>
    <row r="3" spans="1:11" ht="15.75" customHeight="1">
      <c r="A3" s="1"/>
      <c r="B3" s="2"/>
      <c r="C3" s="2"/>
      <c r="D3" s="3"/>
      <c r="E3" s="4"/>
      <c r="F3" s="4"/>
      <c r="G3" s="10"/>
      <c r="H3" s="10"/>
      <c r="I3" s="11"/>
      <c r="J3" s="11"/>
    </row>
    <row r="4" spans="1:11" ht="21" customHeight="1">
      <c r="A4" s="153" t="s">
        <v>117</v>
      </c>
      <c r="B4" s="153"/>
      <c r="C4" s="153"/>
      <c r="D4" s="153"/>
      <c r="E4" s="153"/>
      <c r="F4" s="153"/>
      <c r="G4" s="153"/>
      <c r="H4" s="153"/>
      <c r="I4" s="153"/>
      <c r="J4" s="75"/>
    </row>
    <row r="5" spans="1:11" ht="22.5" customHeight="1">
      <c r="A5" s="153" t="s">
        <v>137</v>
      </c>
      <c r="B5" s="153"/>
      <c r="C5" s="153"/>
      <c r="D5" s="153"/>
      <c r="E5" s="153"/>
      <c r="F5" s="153"/>
      <c r="G5" s="153"/>
      <c r="H5" s="153"/>
      <c r="I5" s="153"/>
      <c r="J5" s="77"/>
    </row>
    <row r="6" spans="1:11" ht="23.25" customHeight="1">
      <c r="A6" s="77"/>
      <c r="B6" s="77"/>
      <c r="C6" s="77"/>
      <c r="D6" s="154" t="s">
        <v>82</v>
      </c>
      <c r="E6" s="154"/>
      <c r="F6" s="154"/>
      <c r="G6" s="77"/>
      <c r="H6" s="77"/>
      <c r="I6" s="77"/>
      <c r="J6" s="77"/>
    </row>
    <row r="7" spans="1:11" ht="27" customHeight="1">
      <c r="A7" s="77"/>
      <c r="B7" s="77"/>
      <c r="C7" s="77"/>
      <c r="D7" s="148" t="s">
        <v>83</v>
      </c>
      <c r="E7" s="148"/>
      <c r="F7" s="148"/>
      <c r="G7" s="77"/>
      <c r="H7" s="77"/>
      <c r="I7" s="77"/>
      <c r="J7" s="77"/>
    </row>
    <row r="8" spans="1:11" ht="25.5" customHeight="1">
      <c r="A8" s="12"/>
      <c r="B8" s="12"/>
      <c r="C8" s="12"/>
      <c r="D8" s="12"/>
      <c r="E8" s="12"/>
      <c r="F8" s="12"/>
      <c r="G8" s="12"/>
      <c r="H8" s="12"/>
      <c r="I8" s="12"/>
      <c r="J8" s="13" t="s">
        <v>116</v>
      </c>
    </row>
    <row r="9" spans="1:11" ht="33.75" customHeight="1">
      <c r="A9" s="149" t="s">
        <v>34</v>
      </c>
      <c r="B9" s="149" t="s">
        <v>41</v>
      </c>
      <c r="C9" s="150" t="s">
        <v>35</v>
      </c>
      <c r="D9" s="149" t="s">
        <v>40</v>
      </c>
      <c r="E9" s="145" t="s">
        <v>36</v>
      </c>
      <c r="F9" s="145" t="s">
        <v>42</v>
      </c>
      <c r="G9" s="145" t="s">
        <v>37</v>
      </c>
      <c r="H9" s="145" t="s">
        <v>0</v>
      </c>
      <c r="I9" s="145" t="s">
        <v>1</v>
      </c>
      <c r="J9" s="151"/>
    </row>
    <row r="10" spans="1:11" s="17" customFormat="1" ht="24" hidden="1" customHeight="1">
      <c r="A10" s="151"/>
      <c r="B10" s="151"/>
      <c r="C10" s="151"/>
      <c r="D10" s="146"/>
      <c r="E10" s="147"/>
      <c r="F10" s="147"/>
      <c r="G10" s="147"/>
      <c r="H10" s="146"/>
      <c r="I10" s="14">
        <f>20000-20000</f>
        <v>0</v>
      </c>
      <c r="J10" s="15">
        <f>H10+I10</f>
        <v>0</v>
      </c>
      <c r="K10" s="16"/>
    </row>
    <row r="11" spans="1:11" s="17" customFormat="1" ht="150" customHeight="1">
      <c r="A11" s="151"/>
      <c r="B11" s="151"/>
      <c r="C11" s="151"/>
      <c r="D11" s="146"/>
      <c r="E11" s="147"/>
      <c r="F11" s="147"/>
      <c r="G11" s="147"/>
      <c r="H11" s="146"/>
      <c r="I11" s="18" t="s">
        <v>38</v>
      </c>
      <c r="J11" s="19" t="s">
        <v>39</v>
      </c>
      <c r="K11" s="16"/>
    </row>
    <row r="12" spans="1:11" s="17" customFormat="1" ht="21" customHeight="1">
      <c r="A12" s="79">
        <v>1</v>
      </c>
      <c r="B12" s="79">
        <v>2</v>
      </c>
      <c r="C12" s="79">
        <v>3</v>
      </c>
      <c r="D12" s="79">
        <v>4</v>
      </c>
      <c r="E12" s="76">
        <v>5</v>
      </c>
      <c r="F12" s="76">
        <v>6</v>
      </c>
      <c r="G12" s="76">
        <v>7</v>
      </c>
      <c r="H12" s="79">
        <v>8</v>
      </c>
      <c r="I12" s="20">
        <v>9</v>
      </c>
      <c r="J12" s="21">
        <v>10</v>
      </c>
      <c r="K12" s="16"/>
    </row>
    <row r="13" spans="1:11" s="17" customFormat="1" ht="108" hidden="1" customHeight="1">
      <c r="A13" s="28"/>
      <c r="B13" s="28"/>
      <c r="C13" s="28"/>
      <c r="D13" s="35"/>
      <c r="E13" s="24" t="s">
        <v>143</v>
      </c>
      <c r="F13" s="24" t="s">
        <v>144</v>
      </c>
      <c r="G13" s="25">
        <f t="shared" ref="G13:G17" si="0">SUM(H13:I13)</f>
        <v>0</v>
      </c>
      <c r="H13" s="26">
        <f>H15</f>
        <v>0</v>
      </c>
      <c r="I13" s="26">
        <f t="shared" ref="I13:J13" si="1">I15</f>
        <v>0</v>
      </c>
      <c r="J13" s="26">
        <f t="shared" si="1"/>
        <v>0</v>
      </c>
      <c r="K13" s="36"/>
    </row>
    <row r="14" spans="1:11" s="17" customFormat="1" ht="32.25" hidden="1" customHeight="1">
      <c r="A14" s="28"/>
      <c r="B14" s="28"/>
      <c r="C14" s="28"/>
      <c r="D14" s="35"/>
      <c r="E14" s="30" t="s">
        <v>2</v>
      </c>
      <c r="F14" s="30"/>
      <c r="G14" s="25">
        <f t="shared" si="0"/>
        <v>0</v>
      </c>
      <c r="H14" s="20"/>
      <c r="I14" s="20"/>
      <c r="J14" s="20"/>
      <c r="K14" s="36"/>
    </row>
    <row r="15" spans="1:11" s="17" customFormat="1" ht="40.5" hidden="1">
      <c r="A15" s="27" t="s">
        <v>92</v>
      </c>
      <c r="B15" s="28"/>
      <c r="C15" s="28"/>
      <c r="D15" s="29" t="s">
        <v>10</v>
      </c>
      <c r="E15" s="30"/>
      <c r="F15" s="30"/>
      <c r="G15" s="25">
        <f t="shared" si="0"/>
        <v>0</v>
      </c>
      <c r="H15" s="26">
        <f>SUM(H16)</f>
        <v>0</v>
      </c>
      <c r="I15" s="26">
        <f>SUM(I16)</f>
        <v>0</v>
      </c>
      <c r="J15" s="26">
        <f>SUM(J16)</f>
        <v>0</v>
      </c>
      <c r="K15" s="36"/>
    </row>
    <row r="16" spans="1:11" s="17" customFormat="1" ht="50.25" hidden="1" customHeight="1">
      <c r="A16" s="27" t="s">
        <v>7</v>
      </c>
      <c r="B16" s="28"/>
      <c r="C16" s="28"/>
      <c r="D16" s="29" t="s">
        <v>10</v>
      </c>
      <c r="E16" s="30"/>
      <c r="F16" s="30"/>
      <c r="G16" s="25">
        <f t="shared" si="0"/>
        <v>0</v>
      </c>
      <c r="H16" s="26">
        <f>SUM(H17:H17)</f>
        <v>0</v>
      </c>
      <c r="I16" s="26">
        <f>SUM(I17:I17)</f>
        <v>0</v>
      </c>
      <c r="J16" s="26">
        <f>SUM(J17:J17)</f>
        <v>0</v>
      </c>
      <c r="K16" s="36"/>
    </row>
    <row r="17" spans="1:11" s="17" customFormat="1" ht="40.5" hidden="1">
      <c r="A17" s="28" t="s">
        <v>46</v>
      </c>
      <c r="B17" s="28" t="s">
        <v>43</v>
      </c>
      <c r="C17" s="28" t="s">
        <v>45</v>
      </c>
      <c r="D17" s="80" t="s">
        <v>44</v>
      </c>
      <c r="E17" s="30"/>
      <c r="F17" s="30"/>
      <c r="G17" s="25">
        <f t="shared" si="0"/>
        <v>0</v>
      </c>
      <c r="H17" s="81"/>
      <c r="I17" s="81"/>
      <c r="J17" s="81"/>
      <c r="K17" s="36"/>
    </row>
    <row r="18" spans="1:11" s="82" customFormat="1" ht="125.25" customHeight="1">
      <c r="A18" s="28"/>
      <c r="B18" s="28"/>
      <c r="C18" s="28"/>
      <c r="D18" s="35"/>
      <c r="E18" s="24" t="s">
        <v>132</v>
      </c>
      <c r="F18" s="24" t="s">
        <v>133</v>
      </c>
      <c r="G18" s="25">
        <f t="shared" ref="G18:G37" si="2">SUM(H18:I18)</f>
        <v>981700</v>
      </c>
      <c r="H18" s="26">
        <f>SUM(H21)</f>
        <v>981700</v>
      </c>
      <c r="I18" s="26">
        <f>SUM(I22:I22)</f>
        <v>0</v>
      </c>
      <c r="J18" s="26">
        <f>SUM(J22:J22)</f>
        <v>0</v>
      </c>
      <c r="K18" s="36"/>
    </row>
    <row r="19" spans="1:11" s="82" customFormat="1" ht="23.25" customHeight="1">
      <c r="A19" s="28"/>
      <c r="B19" s="28"/>
      <c r="C19" s="28"/>
      <c r="D19" s="35"/>
      <c r="E19" s="30" t="s">
        <v>2</v>
      </c>
      <c r="F19" s="30"/>
      <c r="G19" s="25">
        <f t="shared" si="2"/>
        <v>0</v>
      </c>
      <c r="H19" s="20"/>
      <c r="I19" s="20"/>
      <c r="J19" s="20"/>
      <c r="K19" s="36"/>
    </row>
    <row r="20" spans="1:11" s="82" customFormat="1" ht="46.5" customHeight="1">
      <c r="A20" s="27" t="s">
        <v>92</v>
      </c>
      <c r="B20" s="28"/>
      <c r="C20" s="28"/>
      <c r="D20" s="29" t="s">
        <v>10</v>
      </c>
      <c r="E20" s="30"/>
      <c r="F20" s="30"/>
      <c r="G20" s="25">
        <f t="shared" si="2"/>
        <v>981700</v>
      </c>
      <c r="H20" s="26">
        <f>SUM(H21)</f>
        <v>981700</v>
      </c>
      <c r="I20" s="26">
        <f>SUM(I21)</f>
        <v>0</v>
      </c>
      <c r="J20" s="26">
        <f>SUM(J21)</f>
        <v>0</v>
      </c>
      <c r="K20" s="36"/>
    </row>
    <row r="21" spans="1:11" s="82" customFormat="1" ht="40.5">
      <c r="A21" s="27" t="s">
        <v>7</v>
      </c>
      <c r="B21" s="28"/>
      <c r="C21" s="28"/>
      <c r="D21" s="29" t="s">
        <v>10</v>
      </c>
      <c r="E21" s="30"/>
      <c r="F21" s="30"/>
      <c r="G21" s="25">
        <f t="shared" si="2"/>
        <v>981700</v>
      </c>
      <c r="H21" s="26">
        <f>SUM(H22:H22)</f>
        <v>981700</v>
      </c>
      <c r="I21" s="26">
        <f>SUM(I22:I22)</f>
        <v>0</v>
      </c>
      <c r="J21" s="26">
        <f>SUM(J22:J22)</f>
        <v>0</v>
      </c>
      <c r="K21" s="36"/>
    </row>
    <row r="22" spans="1:11" s="82" customFormat="1" ht="81">
      <c r="A22" s="28" t="s">
        <v>29</v>
      </c>
      <c r="B22" s="28" t="s">
        <v>30</v>
      </c>
      <c r="C22" s="28" t="s">
        <v>31</v>
      </c>
      <c r="D22" s="35" t="s">
        <v>32</v>
      </c>
      <c r="E22" s="30"/>
      <c r="F22" s="30"/>
      <c r="G22" s="25">
        <f t="shared" si="2"/>
        <v>981700</v>
      </c>
      <c r="H22" s="20">
        <v>981700</v>
      </c>
      <c r="I22" s="20"/>
      <c r="J22" s="20"/>
      <c r="K22" s="36"/>
    </row>
    <row r="23" spans="1:11" s="82" customFormat="1" ht="120" customHeight="1">
      <c r="A23" s="28"/>
      <c r="B23" s="28"/>
      <c r="C23" s="28"/>
      <c r="D23" s="35"/>
      <c r="E23" s="24" t="s">
        <v>160</v>
      </c>
      <c r="F23" s="24" t="s">
        <v>134</v>
      </c>
      <c r="G23" s="25">
        <f t="shared" si="2"/>
        <v>18300</v>
      </c>
      <c r="H23" s="26">
        <f>SUM(H26)</f>
        <v>18300</v>
      </c>
      <c r="I23" s="26">
        <f>SUM(I27:I27)</f>
        <v>0</v>
      </c>
      <c r="J23" s="26">
        <f>SUM(J27:J27)</f>
        <v>0</v>
      </c>
      <c r="K23" s="36"/>
    </row>
    <row r="24" spans="1:11" s="82" customFormat="1" ht="28.5" customHeight="1">
      <c r="A24" s="28"/>
      <c r="B24" s="28"/>
      <c r="C24" s="28"/>
      <c r="D24" s="35"/>
      <c r="E24" s="30" t="s">
        <v>2</v>
      </c>
      <c r="F24" s="30"/>
      <c r="G24" s="25">
        <f t="shared" si="2"/>
        <v>0</v>
      </c>
      <c r="H24" s="20"/>
      <c r="I24" s="20"/>
      <c r="J24" s="20"/>
      <c r="K24" s="36"/>
    </row>
    <row r="25" spans="1:11" s="82" customFormat="1" ht="40.5">
      <c r="A25" s="27" t="s">
        <v>92</v>
      </c>
      <c r="B25" s="28"/>
      <c r="C25" s="28"/>
      <c r="D25" s="29" t="s">
        <v>10</v>
      </c>
      <c r="E25" s="30"/>
      <c r="F25" s="30"/>
      <c r="G25" s="25">
        <f t="shared" si="2"/>
        <v>18300</v>
      </c>
      <c r="H25" s="26">
        <f>SUM(H26)</f>
        <v>18300</v>
      </c>
      <c r="I25" s="20">
        <f>SUM(I26)</f>
        <v>0</v>
      </c>
      <c r="J25" s="20">
        <f>SUM(J26)</f>
        <v>0</v>
      </c>
      <c r="K25" s="36"/>
    </row>
    <row r="26" spans="1:11" s="82" customFormat="1" ht="40.5">
      <c r="A26" s="27" t="s">
        <v>7</v>
      </c>
      <c r="B26" s="28"/>
      <c r="C26" s="28"/>
      <c r="D26" s="29" t="s">
        <v>10</v>
      </c>
      <c r="E26" s="30"/>
      <c r="F26" s="30"/>
      <c r="G26" s="25">
        <f t="shared" si="2"/>
        <v>18300</v>
      </c>
      <c r="H26" s="26">
        <f>SUM(H27:H27)</f>
        <v>18300</v>
      </c>
      <c r="I26" s="20">
        <f>SUM(I27:I27)</f>
        <v>0</v>
      </c>
      <c r="J26" s="20">
        <f>SUM(J27:J27)</f>
        <v>0</v>
      </c>
      <c r="K26" s="36"/>
    </row>
    <row r="27" spans="1:11" s="82" customFormat="1" ht="84" customHeight="1">
      <c r="A27" s="28" t="s">
        <v>29</v>
      </c>
      <c r="B27" s="28" t="s">
        <v>30</v>
      </c>
      <c r="C27" s="28" t="s">
        <v>31</v>
      </c>
      <c r="D27" s="35" t="s">
        <v>32</v>
      </c>
      <c r="E27" s="30"/>
      <c r="F27" s="30"/>
      <c r="G27" s="25">
        <f t="shared" si="2"/>
        <v>18300</v>
      </c>
      <c r="H27" s="20">
        <v>18300</v>
      </c>
      <c r="I27" s="20"/>
      <c r="J27" s="20"/>
      <c r="K27" s="36"/>
    </row>
    <row r="28" spans="1:11" s="17" customFormat="1" ht="101.25">
      <c r="A28" s="83"/>
      <c r="B28" s="83"/>
      <c r="C28" s="83"/>
      <c r="D28" s="45"/>
      <c r="E28" s="33" t="s">
        <v>161</v>
      </c>
      <c r="F28" s="84" t="s">
        <v>139</v>
      </c>
      <c r="G28" s="85">
        <f t="shared" ref="G28:G32" si="3">SUM(H28:I28)</f>
        <v>700000</v>
      </c>
      <c r="H28" s="26">
        <f>SUM(H31)</f>
        <v>700000</v>
      </c>
      <c r="I28" s="26">
        <f>SUM(I31)</f>
        <v>0</v>
      </c>
      <c r="J28" s="26">
        <f>SUM(J31)</f>
        <v>0</v>
      </c>
      <c r="K28" s="36"/>
    </row>
    <row r="29" spans="1:11" s="17" customFormat="1" ht="20.25">
      <c r="A29" s="86"/>
      <c r="B29" s="86"/>
      <c r="C29" s="86"/>
      <c r="D29" s="86"/>
      <c r="E29" s="87" t="s">
        <v>2</v>
      </c>
      <c r="F29" s="87"/>
      <c r="G29" s="85">
        <f t="shared" si="3"/>
        <v>0</v>
      </c>
      <c r="H29" s="20"/>
      <c r="I29" s="20"/>
      <c r="J29" s="26">
        <f>H29+I29</f>
        <v>0</v>
      </c>
      <c r="K29" s="36"/>
    </row>
    <row r="30" spans="1:11" s="17" customFormat="1" ht="40.5">
      <c r="A30" s="88" t="s">
        <v>92</v>
      </c>
      <c r="B30" s="88"/>
      <c r="C30" s="88"/>
      <c r="D30" s="29" t="s">
        <v>10</v>
      </c>
      <c r="E30" s="87"/>
      <c r="F30" s="87"/>
      <c r="G30" s="85">
        <f t="shared" si="3"/>
        <v>700000</v>
      </c>
      <c r="H30" s="26">
        <f>SUM(H31)</f>
        <v>700000</v>
      </c>
      <c r="I30" s="26">
        <f>SUM(I31)</f>
        <v>0</v>
      </c>
      <c r="J30" s="26">
        <f>SUM(J31)</f>
        <v>0</v>
      </c>
      <c r="K30" s="36"/>
    </row>
    <row r="31" spans="1:11" s="17" customFormat="1" ht="40.5">
      <c r="A31" s="88" t="s">
        <v>7</v>
      </c>
      <c r="B31" s="88"/>
      <c r="C31" s="88"/>
      <c r="D31" s="29" t="s">
        <v>10</v>
      </c>
      <c r="E31" s="89"/>
      <c r="F31" s="89"/>
      <c r="G31" s="85">
        <f t="shared" si="3"/>
        <v>700000</v>
      </c>
      <c r="H31" s="26">
        <f>SUM(H32:H32)</f>
        <v>700000</v>
      </c>
      <c r="I31" s="26">
        <f>SUM(I32:I32)</f>
        <v>0</v>
      </c>
      <c r="J31" s="26">
        <f>SUM(J32:J32)</f>
        <v>0</v>
      </c>
      <c r="K31" s="36"/>
    </row>
    <row r="32" spans="1:11" s="17" customFormat="1" ht="89.25" customHeight="1">
      <c r="A32" s="34" t="s">
        <v>140</v>
      </c>
      <c r="B32" s="34" t="s">
        <v>141</v>
      </c>
      <c r="C32" s="34" t="s">
        <v>17</v>
      </c>
      <c r="D32" s="35" t="s">
        <v>142</v>
      </c>
      <c r="E32" s="86"/>
      <c r="F32" s="86"/>
      <c r="G32" s="85">
        <f t="shared" si="3"/>
        <v>700000</v>
      </c>
      <c r="H32" s="20">
        <f>200000+500000</f>
        <v>700000</v>
      </c>
      <c r="I32" s="20"/>
      <c r="J32" s="20"/>
      <c r="K32" s="36"/>
    </row>
    <row r="33" spans="1:11" s="49" customFormat="1" ht="77.25" customHeight="1">
      <c r="A33" s="90"/>
      <c r="B33" s="90"/>
      <c r="C33" s="90"/>
      <c r="D33" s="45"/>
      <c r="E33" s="33" t="s">
        <v>138</v>
      </c>
      <c r="F33" s="24" t="s">
        <v>158</v>
      </c>
      <c r="G33" s="25">
        <f t="shared" si="2"/>
        <v>200000</v>
      </c>
      <c r="H33" s="25">
        <f>SUM(H37:H37)</f>
        <v>200000</v>
      </c>
      <c r="I33" s="25">
        <f>SUM(I37:I37)</f>
        <v>0</v>
      </c>
      <c r="J33" s="25">
        <f>SUM(J37:J37)</f>
        <v>0</v>
      </c>
      <c r="K33" s="36"/>
    </row>
    <row r="34" spans="1:11" s="17" customFormat="1" ht="34.5" customHeight="1">
      <c r="A34" s="90"/>
      <c r="B34" s="90"/>
      <c r="C34" s="90"/>
      <c r="D34" s="45"/>
      <c r="E34" s="30" t="s">
        <v>2</v>
      </c>
      <c r="F34" s="30"/>
      <c r="G34" s="25">
        <f t="shared" si="2"/>
        <v>0</v>
      </c>
      <c r="H34" s="20"/>
      <c r="I34" s="20"/>
      <c r="J34" s="26">
        <f>H34+I34</f>
        <v>0</v>
      </c>
      <c r="K34" s="36"/>
    </row>
    <row r="35" spans="1:11" s="17" customFormat="1" ht="40.5">
      <c r="A35" s="27" t="s">
        <v>92</v>
      </c>
      <c r="B35" s="27"/>
      <c r="C35" s="27"/>
      <c r="D35" s="29" t="s">
        <v>10</v>
      </c>
      <c r="E35" s="30"/>
      <c r="F35" s="30"/>
      <c r="G35" s="25">
        <f t="shared" si="2"/>
        <v>200000</v>
      </c>
      <c r="H35" s="26">
        <f>SUM(H36)</f>
        <v>200000</v>
      </c>
      <c r="I35" s="26">
        <f>SUM(I36)</f>
        <v>0</v>
      </c>
      <c r="J35" s="26">
        <f>SUM(J36)</f>
        <v>0</v>
      </c>
      <c r="K35" s="36"/>
    </row>
    <row r="36" spans="1:11" s="17" customFormat="1" ht="50.25" customHeight="1">
      <c r="A36" s="27" t="s">
        <v>7</v>
      </c>
      <c r="B36" s="27"/>
      <c r="C36" s="27"/>
      <c r="D36" s="29" t="s">
        <v>10</v>
      </c>
      <c r="E36" s="31"/>
      <c r="F36" s="31"/>
      <c r="G36" s="25">
        <f t="shared" si="2"/>
        <v>200000</v>
      </c>
      <c r="H36" s="26">
        <f>SUM(H37:H37)</f>
        <v>200000</v>
      </c>
      <c r="I36" s="26">
        <f>SUM(I37:I37)</f>
        <v>0</v>
      </c>
      <c r="J36" s="26">
        <f>SUM(J37:J37)</f>
        <v>0</v>
      </c>
      <c r="K36" s="36"/>
    </row>
    <row r="37" spans="1:11" s="17" customFormat="1" ht="40.5">
      <c r="A37" s="28" t="s">
        <v>18</v>
      </c>
      <c r="B37" s="28" t="s">
        <v>19</v>
      </c>
      <c r="C37" s="28" t="s">
        <v>17</v>
      </c>
      <c r="D37" s="35" t="s">
        <v>20</v>
      </c>
      <c r="E37" s="32"/>
      <c r="F37" s="32"/>
      <c r="G37" s="25">
        <f t="shared" si="2"/>
        <v>200000</v>
      </c>
      <c r="H37" s="20">
        <v>200000</v>
      </c>
      <c r="I37" s="20"/>
      <c r="J37" s="20"/>
      <c r="K37" s="36"/>
    </row>
    <row r="38" spans="1:11" s="17" customFormat="1" ht="95.25" customHeight="1">
      <c r="A38" s="46"/>
      <c r="B38" s="46"/>
      <c r="C38" s="46"/>
      <c r="D38" s="47"/>
      <c r="E38" s="33" t="s">
        <v>115</v>
      </c>
      <c r="F38" s="91" t="s">
        <v>113</v>
      </c>
      <c r="G38" s="25">
        <f t="shared" ref="G38:G76" si="4">SUM(H38:I38)</f>
        <v>50000</v>
      </c>
      <c r="H38" s="26">
        <f>SUM(H40)</f>
        <v>50000</v>
      </c>
      <c r="I38" s="26">
        <f>I41</f>
        <v>0</v>
      </c>
      <c r="J38" s="26">
        <f>J41</f>
        <v>0</v>
      </c>
      <c r="K38" s="36"/>
    </row>
    <row r="39" spans="1:11" s="17" customFormat="1" ht="33.75" customHeight="1">
      <c r="A39" s="28"/>
      <c r="B39" s="28"/>
      <c r="C39" s="28"/>
      <c r="D39" s="35"/>
      <c r="E39" s="30" t="s">
        <v>2</v>
      </c>
      <c r="F39" s="30"/>
      <c r="G39" s="25">
        <f t="shared" si="4"/>
        <v>0</v>
      </c>
      <c r="H39" s="20"/>
      <c r="I39" s="20"/>
      <c r="J39" s="26">
        <f>H39+I39</f>
        <v>0</v>
      </c>
      <c r="K39" s="36"/>
    </row>
    <row r="40" spans="1:11" s="17" customFormat="1" ht="40.5">
      <c r="A40" s="27" t="s">
        <v>92</v>
      </c>
      <c r="B40" s="27"/>
      <c r="C40" s="27"/>
      <c r="D40" s="29" t="s">
        <v>10</v>
      </c>
      <c r="E40" s="30"/>
      <c r="F40" s="30"/>
      <c r="G40" s="25">
        <f t="shared" si="4"/>
        <v>50000</v>
      </c>
      <c r="H40" s="26">
        <f>SUM(H41)</f>
        <v>50000</v>
      </c>
      <c r="I40" s="20"/>
      <c r="J40" s="26"/>
      <c r="K40" s="36"/>
    </row>
    <row r="41" spans="1:11" s="17" customFormat="1" ht="40.5">
      <c r="A41" s="27" t="s">
        <v>7</v>
      </c>
      <c r="B41" s="27"/>
      <c r="C41" s="27"/>
      <c r="D41" s="29" t="s">
        <v>10</v>
      </c>
      <c r="E41" s="93"/>
      <c r="F41" s="93"/>
      <c r="G41" s="25">
        <f t="shared" si="4"/>
        <v>50000</v>
      </c>
      <c r="H41" s="26">
        <f>H42</f>
        <v>50000</v>
      </c>
      <c r="I41" s="50"/>
      <c r="J41" s="50"/>
      <c r="K41" s="36"/>
    </row>
    <row r="42" spans="1:11" s="17" customFormat="1" ht="40.5">
      <c r="A42" s="28" t="s">
        <v>67</v>
      </c>
      <c r="B42" s="28" t="s">
        <v>68</v>
      </c>
      <c r="C42" s="28" t="s">
        <v>66</v>
      </c>
      <c r="D42" s="35" t="s">
        <v>69</v>
      </c>
      <c r="E42" s="32"/>
      <c r="F42" s="30"/>
      <c r="G42" s="25">
        <f t="shared" si="4"/>
        <v>50000</v>
      </c>
      <c r="H42" s="20">
        <v>50000</v>
      </c>
      <c r="I42" s="20"/>
      <c r="J42" s="20"/>
      <c r="K42" s="36"/>
    </row>
    <row r="43" spans="1:11" ht="105" customHeight="1">
      <c r="A43" s="28"/>
      <c r="B43" s="22"/>
      <c r="C43" s="22"/>
      <c r="D43" s="94"/>
      <c r="E43" s="48" t="s">
        <v>166</v>
      </c>
      <c r="F43" s="24" t="s">
        <v>135</v>
      </c>
      <c r="G43" s="25">
        <f t="shared" si="4"/>
        <v>108500</v>
      </c>
      <c r="H43" s="26">
        <f>H45</f>
        <v>108500</v>
      </c>
      <c r="I43" s="26">
        <f t="shared" ref="I43:J43" si="5">I45</f>
        <v>0</v>
      </c>
      <c r="J43" s="26">
        <f t="shared" si="5"/>
        <v>0</v>
      </c>
      <c r="K43" s="36"/>
    </row>
    <row r="44" spans="1:11" ht="30.75" customHeight="1">
      <c r="A44" s="32"/>
      <c r="B44" s="32"/>
      <c r="C44" s="32"/>
      <c r="D44" s="32"/>
      <c r="E44" s="30" t="s">
        <v>2</v>
      </c>
      <c r="F44" s="91"/>
      <c r="G44" s="25">
        <f t="shared" si="4"/>
        <v>0</v>
      </c>
      <c r="H44" s="26"/>
      <c r="I44" s="26"/>
      <c r="J44" s="26"/>
      <c r="K44" s="36"/>
    </row>
    <row r="45" spans="1:11" ht="40.5">
      <c r="A45" s="27" t="s">
        <v>92</v>
      </c>
      <c r="B45" s="27"/>
      <c r="C45" s="27"/>
      <c r="D45" s="29" t="s">
        <v>10</v>
      </c>
      <c r="E45" s="30"/>
      <c r="F45" s="91"/>
      <c r="G45" s="25">
        <f t="shared" si="4"/>
        <v>108500</v>
      </c>
      <c r="H45" s="26">
        <f>SUM(H46)</f>
        <v>108500</v>
      </c>
      <c r="I45" s="26">
        <f>SUM(I46)</f>
        <v>0</v>
      </c>
      <c r="J45" s="26">
        <f>SUM(J46)</f>
        <v>0</v>
      </c>
      <c r="K45" s="36"/>
    </row>
    <row r="46" spans="1:11" ht="40.5">
      <c r="A46" s="27" t="s">
        <v>7</v>
      </c>
      <c r="B46" s="27"/>
      <c r="C46" s="27"/>
      <c r="D46" s="29" t="s">
        <v>10</v>
      </c>
      <c r="E46" s="30"/>
      <c r="F46" s="91"/>
      <c r="G46" s="25">
        <f t="shared" si="4"/>
        <v>108500</v>
      </c>
      <c r="H46" s="26">
        <f>SUM(H47:H48)</f>
        <v>108500</v>
      </c>
      <c r="I46" s="26">
        <f>SUM(I47:I48)</f>
        <v>0</v>
      </c>
      <c r="J46" s="26">
        <f>SUM(J47:J48)</f>
        <v>0</v>
      </c>
      <c r="K46" s="36"/>
    </row>
    <row r="47" spans="1:11" ht="43.15" customHeight="1">
      <c r="A47" s="28" t="s">
        <v>78</v>
      </c>
      <c r="B47" s="28" t="s">
        <v>79</v>
      </c>
      <c r="C47" s="28" t="s">
        <v>80</v>
      </c>
      <c r="D47" s="35" t="s">
        <v>81</v>
      </c>
      <c r="E47" s="30"/>
      <c r="F47" s="91"/>
      <c r="G47" s="25">
        <f t="shared" si="4"/>
        <v>100000</v>
      </c>
      <c r="H47" s="20">
        <v>100000</v>
      </c>
      <c r="I47" s="20"/>
      <c r="J47" s="20"/>
      <c r="K47" s="36"/>
    </row>
    <row r="48" spans="1:11" ht="38.25" customHeight="1">
      <c r="A48" s="22" t="s">
        <v>98</v>
      </c>
      <c r="B48" s="78">
        <v>8230</v>
      </c>
      <c r="C48" s="34" t="s">
        <v>66</v>
      </c>
      <c r="D48" s="95" t="s">
        <v>99</v>
      </c>
      <c r="E48" s="30"/>
      <c r="F48" s="30"/>
      <c r="G48" s="25">
        <f t="shared" si="4"/>
        <v>8500</v>
      </c>
      <c r="H48" s="96">
        <v>8500</v>
      </c>
      <c r="I48" s="96"/>
      <c r="J48" s="20"/>
      <c r="K48" s="36"/>
    </row>
    <row r="49" spans="1:11" ht="81">
      <c r="A49" s="22"/>
      <c r="B49" s="22"/>
      <c r="C49" s="22"/>
      <c r="D49" s="94"/>
      <c r="E49" s="33" t="s">
        <v>162</v>
      </c>
      <c r="F49" s="24" t="s">
        <v>114</v>
      </c>
      <c r="G49" s="25">
        <f t="shared" si="4"/>
        <v>1500</v>
      </c>
      <c r="H49" s="26">
        <f>H51</f>
        <v>1500</v>
      </c>
      <c r="I49" s="26">
        <f t="shared" ref="I49:J49" si="6">I51</f>
        <v>0</v>
      </c>
      <c r="J49" s="26">
        <f t="shared" si="6"/>
        <v>0</v>
      </c>
      <c r="K49" s="36"/>
    </row>
    <row r="50" spans="1:11" ht="34.5" customHeight="1">
      <c r="A50" s="22"/>
      <c r="B50" s="22"/>
      <c r="C50" s="22"/>
      <c r="D50" s="94"/>
      <c r="E50" s="30" t="s">
        <v>2</v>
      </c>
      <c r="F50" s="91"/>
      <c r="G50" s="25">
        <f t="shared" si="4"/>
        <v>0</v>
      </c>
      <c r="H50" s="26"/>
      <c r="I50" s="26"/>
      <c r="J50" s="26"/>
      <c r="K50" s="36"/>
    </row>
    <row r="51" spans="1:11" ht="48" customHeight="1">
      <c r="A51" s="27" t="s">
        <v>92</v>
      </c>
      <c r="B51" s="27"/>
      <c r="C51" s="27"/>
      <c r="D51" s="29" t="s">
        <v>10</v>
      </c>
      <c r="E51" s="30"/>
      <c r="F51" s="30"/>
      <c r="G51" s="25">
        <f t="shared" si="4"/>
        <v>1500</v>
      </c>
      <c r="H51" s="97">
        <f t="shared" ref="H51:J52" si="7">SUM(H52)</f>
        <v>1500</v>
      </c>
      <c r="I51" s="97">
        <f t="shared" si="7"/>
        <v>0</v>
      </c>
      <c r="J51" s="97">
        <f t="shared" si="7"/>
        <v>0</v>
      </c>
      <c r="K51" s="36"/>
    </row>
    <row r="52" spans="1:11" ht="40.5">
      <c r="A52" s="27" t="s">
        <v>7</v>
      </c>
      <c r="B52" s="27"/>
      <c r="C52" s="27"/>
      <c r="D52" s="29" t="s">
        <v>10</v>
      </c>
      <c r="E52" s="30"/>
      <c r="F52" s="30"/>
      <c r="G52" s="25">
        <f t="shared" si="4"/>
        <v>1500</v>
      </c>
      <c r="H52" s="97">
        <f t="shared" si="7"/>
        <v>1500</v>
      </c>
      <c r="I52" s="97">
        <f t="shared" si="7"/>
        <v>0</v>
      </c>
      <c r="J52" s="97">
        <f t="shared" si="7"/>
        <v>0</v>
      </c>
      <c r="K52" s="36"/>
    </row>
    <row r="53" spans="1:11" ht="42.75" customHeight="1">
      <c r="A53" s="22" t="s">
        <v>98</v>
      </c>
      <c r="B53" s="78">
        <v>8230</v>
      </c>
      <c r="C53" s="34" t="s">
        <v>66</v>
      </c>
      <c r="D53" s="95" t="s">
        <v>99</v>
      </c>
      <c r="E53" s="30"/>
      <c r="F53" s="30"/>
      <c r="G53" s="25">
        <f t="shared" si="4"/>
        <v>1500</v>
      </c>
      <c r="H53" s="96">
        <v>1500</v>
      </c>
      <c r="I53" s="96"/>
      <c r="J53" s="20"/>
      <c r="K53" s="36"/>
    </row>
    <row r="54" spans="1:11" s="49" customFormat="1" ht="81">
      <c r="A54" s="46"/>
      <c r="B54" s="46"/>
      <c r="C54" s="46"/>
      <c r="D54" s="47"/>
      <c r="E54" s="33" t="s">
        <v>100</v>
      </c>
      <c r="F54" s="24" t="s">
        <v>110</v>
      </c>
      <c r="G54" s="25">
        <f t="shared" si="4"/>
        <v>11640737</v>
      </c>
      <c r="H54" s="26">
        <f>SUM(H57)</f>
        <v>11640737</v>
      </c>
      <c r="I54" s="26">
        <f>SUM(I57)</f>
        <v>0</v>
      </c>
      <c r="J54" s="26">
        <f>SUM(J57)</f>
        <v>0</v>
      </c>
      <c r="K54" s="36"/>
    </row>
    <row r="55" spans="1:11" s="49" customFormat="1" ht="30.75" customHeight="1">
      <c r="A55" s="46"/>
      <c r="B55" s="46"/>
      <c r="C55" s="46"/>
      <c r="D55" s="47"/>
      <c r="E55" s="30" t="s">
        <v>2</v>
      </c>
      <c r="F55" s="30"/>
      <c r="G55" s="25">
        <f t="shared" si="4"/>
        <v>0</v>
      </c>
      <c r="H55" s="26"/>
      <c r="I55" s="26"/>
      <c r="J55" s="26"/>
      <c r="K55" s="36"/>
    </row>
    <row r="56" spans="1:11" s="49" customFormat="1" ht="40.5">
      <c r="A56" s="51" t="s">
        <v>93</v>
      </c>
      <c r="B56" s="52"/>
      <c r="C56" s="52"/>
      <c r="D56" s="53" t="s">
        <v>72</v>
      </c>
      <c r="E56" s="30"/>
      <c r="F56" s="30"/>
      <c r="G56" s="25">
        <f t="shared" si="4"/>
        <v>11640737</v>
      </c>
      <c r="H56" s="26">
        <f>SUM(H57)</f>
        <v>11640737</v>
      </c>
      <c r="I56" s="26">
        <f>SUM(I57)</f>
        <v>0</v>
      </c>
      <c r="J56" s="26">
        <f>SUM(J57)</f>
        <v>0</v>
      </c>
      <c r="K56" s="36"/>
    </row>
    <row r="57" spans="1:11" s="40" customFormat="1" ht="40.5">
      <c r="A57" s="51" t="s">
        <v>84</v>
      </c>
      <c r="B57" s="52"/>
      <c r="C57" s="52"/>
      <c r="D57" s="53" t="s">
        <v>72</v>
      </c>
      <c r="E57" s="31"/>
      <c r="F57" s="31"/>
      <c r="G57" s="25">
        <f t="shared" si="4"/>
        <v>11640737</v>
      </c>
      <c r="H57" s="26">
        <f>SUM(H58:H63)</f>
        <v>11640737</v>
      </c>
      <c r="I57" s="26">
        <f t="shared" ref="I57:J57" si="8">SUM(I58:I63)</f>
        <v>0</v>
      </c>
      <c r="J57" s="26">
        <f t="shared" si="8"/>
        <v>0</v>
      </c>
      <c r="K57" s="36"/>
    </row>
    <row r="58" spans="1:11" s="17" customFormat="1" ht="22.9" customHeight="1">
      <c r="A58" s="28" t="s">
        <v>23</v>
      </c>
      <c r="B58" s="28" t="s">
        <v>4</v>
      </c>
      <c r="C58" s="28" t="s">
        <v>24</v>
      </c>
      <c r="D58" s="54" t="s">
        <v>25</v>
      </c>
      <c r="E58" s="55" t="s">
        <v>33</v>
      </c>
      <c r="F58" s="30"/>
      <c r="G58" s="25">
        <f t="shared" si="4"/>
        <v>4378343</v>
      </c>
      <c r="H58" s="20">
        <f>3548090+830253</f>
        <v>4378343</v>
      </c>
      <c r="I58" s="20"/>
      <c r="J58" s="20"/>
      <c r="K58" s="36"/>
    </row>
    <row r="59" spans="1:11" s="17" customFormat="1" ht="60.75">
      <c r="A59" s="28" t="s">
        <v>51</v>
      </c>
      <c r="B59" s="28" t="s">
        <v>52</v>
      </c>
      <c r="C59" s="28" t="s">
        <v>6</v>
      </c>
      <c r="D59" s="54" t="s">
        <v>88</v>
      </c>
      <c r="E59" s="30"/>
      <c r="F59" s="30"/>
      <c r="G59" s="25">
        <f t="shared" si="4"/>
        <v>3622764</v>
      </c>
      <c r="H59" s="20">
        <f>4336510+1075454+30800+60000+45000+75000-2000000</f>
        <v>3622764</v>
      </c>
      <c r="I59" s="20"/>
      <c r="J59" s="20"/>
      <c r="K59" s="36"/>
    </row>
    <row r="60" spans="1:11" s="17" customFormat="1" ht="48" customHeight="1">
      <c r="A60" s="42" t="s">
        <v>59</v>
      </c>
      <c r="B60" s="42" t="s">
        <v>60</v>
      </c>
      <c r="C60" s="43" t="s">
        <v>57</v>
      </c>
      <c r="D60" s="41" t="s">
        <v>61</v>
      </c>
      <c r="E60" s="30"/>
      <c r="F60" s="30"/>
      <c r="G60" s="25">
        <f t="shared" si="4"/>
        <v>2166076</v>
      </c>
      <c r="H60" s="131">
        <f>450135+99030+3384+1306885+292742+8000+5000+900</f>
        <v>2166076</v>
      </c>
      <c r="I60" s="20"/>
      <c r="J60" s="20"/>
      <c r="K60" s="36"/>
    </row>
    <row r="61" spans="1:11" s="17" customFormat="1" ht="24" customHeight="1">
      <c r="A61" s="28" t="s">
        <v>55</v>
      </c>
      <c r="B61" s="28" t="s">
        <v>56</v>
      </c>
      <c r="C61" s="28" t="s">
        <v>57</v>
      </c>
      <c r="D61" s="54" t="s">
        <v>58</v>
      </c>
      <c r="E61" s="30"/>
      <c r="F61" s="30"/>
      <c r="G61" s="25">
        <f t="shared" si="4"/>
        <v>14480</v>
      </c>
      <c r="H61" s="20">
        <v>14480</v>
      </c>
      <c r="I61" s="20"/>
      <c r="J61" s="20"/>
      <c r="K61" s="36"/>
    </row>
    <row r="62" spans="1:11" s="17" customFormat="1" ht="44.25" customHeight="1">
      <c r="A62" s="28" t="s">
        <v>152</v>
      </c>
      <c r="B62" s="28" t="s">
        <v>153</v>
      </c>
      <c r="C62" s="28" t="s">
        <v>57</v>
      </c>
      <c r="D62" s="54" t="s">
        <v>154</v>
      </c>
      <c r="E62" s="30"/>
      <c r="F62" s="30"/>
      <c r="G62" s="25">
        <f>H62</f>
        <v>190320</v>
      </c>
      <c r="H62" s="20">
        <f>134394+25913+30013</f>
        <v>190320</v>
      </c>
      <c r="I62" s="20"/>
      <c r="J62" s="20"/>
      <c r="K62" s="36"/>
    </row>
    <row r="63" spans="1:11" s="17" customFormat="1" ht="60" customHeight="1">
      <c r="A63" s="42" t="s">
        <v>63</v>
      </c>
      <c r="B63" s="42" t="s">
        <v>64</v>
      </c>
      <c r="C63" s="43" t="s">
        <v>57</v>
      </c>
      <c r="D63" s="41" t="s">
        <v>120</v>
      </c>
      <c r="E63" s="30"/>
      <c r="F63" s="30"/>
      <c r="G63" s="25">
        <f t="shared" si="4"/>
        <v>1268754</v>
      </c>
      <c r="H63" s="20">
        <f>1048767+219987</f>
        <v>1268754</v>
      </c>
      <c r="I63" s="20"/>
      <c r="J63" s="20"/>
      <c r="K63" s="36"/>
    </row>
    <row r="64" spans="1:11" s="17" customFormat="1" ht="101.25">
      <c r="A64" s="56"/>
      <c r="B64" s="56"/>
      <c r="C64" s="56"/>
      <c r="D64" s="23"/>
      <c r="E64" s="33" t="s">
        <v>105</v>
      </c>
      <c r="F64" s="24" t="s">
        <v>111</v>
      </c>
      <c r="G64" s="25">
        <f t="shared" si="4"/>
        <v>43140</v>
      </c>
      <c r="H64" s="26">
        <f>SUM(H67)</f>
        <v>43140</v>
      </c>
      <c r="I64" s="26">
        <f>SUM(I67)</f>
        <v>0</v>
      </c>
      <c r="J64" s="26">
        <f>SUM(J67)</f>
        <v>0</v>
      </c>
      <c r="K64" s="36"/>
    </row>
    <row r="65" spans="1:11" s="17" customFormat="1" ht="20.25">
      <c r="A65" s="28"/>
      <c r="B65" s="28"/>
      <c r="C65" s="28"/>
      <c r="D65" s="35"/>
      <c r="E65" s="30" t="s">
        <v>2</v>
      </c>
      <c r="F65" s="30"/>
      <c r="G65" s="25">
        <f t="shared" si="4"/>
        <v>0</v>
      </c>
      <c r="H65" s="20"/>
      <c r="I65" s="20"/>
      <c r="J65" s="26">
        <f>H65+I65</f>
        <v>0</v>
      </c>
      <c r="K65" s="36"/>
    </row>
    <row r="66" spans="1:11" s="17" customFormat="1" ht="40.5">
      <c r="A66" s="51" t="s">
        <v>84</v>
      </c>
      <c r="B66" s="56"/>
      <c r="C66" s="56"/>
      <c r="D66" s="57" t="s">
        <v>72</v>
      </c>
      <c r="E66" s="24"/>
      <c r="F66" s="24"/>
      <c r="G66" s="25">
        <f t="shared" si="4"/>
        <v>43140</v>
      </c>
      <c r="H66" s="26">
        <f>SUM(H67)</f>
        <v>43140</v>
      </c>
      <c r="I66" s="26">
        <f>SUM(I67)</f>
        <v>0</v>
      </c>
      <c r="J66" s="26">
        <f>SUM(J67)</f>
        <v>0</v>
      </c>
      <c r="K66" s="36"/>
    </row>
    <row r="67" spans="1:11" s="17" customFormat="1" ht="40.5">
      <c r="A67" s="51" t="s">
        <v>84</v>
      </c>
      <c r="B67" s="56"/>
      <c r="C67" s="56"/>
      <c r="D67" s="57" t="s">
        <v>72</v>
      </c>
      <c r="E67" s="24"/>
      <c r="F67" s="24"/>
      <c r="G67" s="25">
        <f t="shared" si="4"/>
        <v>43140</v>
      </c>
      <c r="H67" s="58">
        <f>SUM(H68:H70)</f>
        <v>43140</v>
      </c>
      <c r="I67" s="58">
        <f>SUM(I68:I70)</f>
        <v>0</v>
      </c>
      <c r="J67" s="58">
        <f>SUM(J68:J70)</f>
        <v>0</v>
      </c>
      <c r="K67" s="36"/>
    </row>
    <row r="68" spans="1:11" s="17" customFormat="1" ht="20.25">
      <c r="A68" s="28" t="s">
        <v>23</v>
      </c>
      <c r="B68" s="28" t="s">
        <v>4</v>
      </c>
      <c r="C68" s="28" t="s">
        <v>24</v>
      </c>
      <c r="D68" s="23" t="s">
        <v>25</v>
      </c>
      <c r="E68" s="24"/>
      <c r="F68" s="24"/>
      <c r="G68" s="25">
        <f t="shared" si="4"/>
        <v>6400</v>
      </c>
      <c r="H68" s="20">
        <v>6400</v>
      </c>
      <c r="I68" s="20"/>
      <c r="J68" s="20"/>
      <c r="K68" s="36"/>
    </row>
    <row r="69" spans="1:11" s="17" customFormat="1" ht="60.75">
      <c r="A69" s="28" t="s">
        <v>51</v>
      </c>
      <c r="B69" s="28" t="s">
        <v>52</v>
      </c>
      <c r="C69" s="28" t="s">
        <v>6</v>
      </c>
      <c r="D69" s="23" t="s">
        <v>88</v>
      </c>
      <c r="E69" s="30"/>
      <c r="F69" s="30"/>
      <c r="G69" s="25">
        <f t="shared" si="4"/>
        <v>20000</v>
      </c>
      <c r="H69" s="20">
        <v>20000</v>
      </c>
      <c r="I69" s="20"/>
      <c r="J69" s="20"/>
      <c r="K69" s="36"/>
    </row>
    <row r="70" spans="1:11" s="17" customFormat="1" ht="40.5">
      <c r="A70" s="28" t="s">
        <v>59</v>
      </c>
      <c r="B70" s="28" t="s">
        <v>60</v>
      </c>
      <c r="C70" s="28" t="s">
        <v>57</v>
      </c>
      <c r="D70" s="23" t="s">
        <v>61</v>
      </c>
      <c r="E70" s="30"/>
      <c r="F70" s="30"/>
      <c r="G70" s="25">
        <f t="shared" si="4"/>
        <v>16740</v>
      </c>
      <c r="H70" s="20">
        <f>1740+15000</f>
        <v>16740</v>
      </c>
      <c r="I70" s="20"/>
      <c r="J70" s="20"/>
      <c r="K70" s="36"/>
    </row>
    <row r="71" spans="1:11" s="17" customFormat="1" ht="77.25" customHeight="1">
      <c r="A71" s="34"/>
      <c r="B71" s="34"/>
      <c r="C71" s="22"/>
      <c r="D71" s="37"/>
      <c r="E71" s="48" t="s">
        <v>103</v>
      </c>
      <c r="F71" s="24" t="s">
        <v>112</v>
      </c>
      <c r="G71" s="25">
        <f t="shared" si="4"/>
        <v>40000</v>
      </c>
      <c r="H71" s="26">
        <f>SUM(H74)</f>
        <v>40000</v>
      </c>
      <c r="I71" s="26">
        <f>I74</f>
        <v>0</v>
      </c>
      <c r="J71" s="26">
        <f>J74</f>
        <v>0</v>
      </c>
      <c r="K71" s="36"/>
    </row>
    <row r="72" spans="1:11" s="17" customFormat="1" ht="25.15" customHeight="1">
      <c r="A72" s="32"/>
      <c r="B72" s="32"/>
      <c r="C72" s="32"/>
      <c r="D72" s="32"/>
      <c r="E72" s="30" t="s">
        <v>2</v>
      </c>
      <c r="F72" s="30"/>
      <c r="G72" s="25">
        <f t="shared" si="4"/>
        <v>0</v>
      </c>
      <c r="H72" s="38"/>
      <c r="I72" s="38"/>
      <c r="J72" s="26">
        <f>H72+I72</f>
        <v>0</v>
      </c>
      <c r="K72" s="36"/>
    </row>
    <row r="73" spans="1:11" s="17" customFormat="1" ht="40.5">
      <c r="A73" s="27" t="s">
        <v>93</v>
      </c>
      <c r="B73" s="27"/>
      <c r="C73" s="27"/>
      <c r="D73" s="45" t="s">
        <v>72</v>
      </c>
      <c r="E73" s="30"/>
      <c r="F73" s="30"/>
      <c r="G73" s="25">
        <f t="shared" si="4"/>
        <v>40000</v>
      </c>
      <c r="H73" s="39">
        <f>SUM(H74)</f>
        <v>40000</v>
      </c>
      <c r="I73" s="38">
        <f>SUM(I74)</f>
        <v>0</v>
      </c>
      <c r="J73" s="38">
        <f>SUM(J74)</f>
        <v>0</v>
      </c>
      <c r="K73" s="36"/>
    </row>
    <row r="74" spans="1:11" s="17" customFormat="1" ht="40.5">
      <c r="A74" s="27" t="s">
        <v>84</v>
      </c>
      <c r="B74" s="27"/>
      <c r="C74" s="27"/>
      <c r="D74" s="45" t="s">
        <v>72</v>
      </c>
      <c r="E74" s="31"/>
      <c r="F74" s="31"/>
      <c r="G74" s="25">
        <f t="shared" si="4"/>
        <v>40000</v>
      </c>
      <c r="H74" s="26">
        <f>H76+H75</f>
        <v>40000</v>
      </c>
      <c r="I74" s="50">
        <f>I76</f>
        <v>0</v>
      </c>
      <c r="J74" s="50">
        <f>J76</f>
        <v>0</v>
      </c>
      <c r="K74" s="36"/>
    </row>
    <row r="75" spans="1:11" s="139" customFormat="1" ht="81">
      <c r="A75" s="132" t="s">
        <v>149</v>
      </c>
      <c r="B75" s="132" t="s">
        <v>150</v>
      </c>
      <c r="C75" s="132" t="s">
        <v>5</v>
      </c>
      <c r="D75" s="133" t="s">
        <v>151</v>
      </c>
      <c r="E75" s="134"/>
      <c r="F75" s="134"/>
      <c r="G75" s="135">
        <f t="shared" ref="G75" si="9">SUM(H75:I75)</f>
        <v>10000</v>
      </c>
      <c r="H75" s="136">
        <v>10000</v>
      </c>
      <c r="I75" s="137"/>
      <c r="J75" s="137"/>
      <c r="K75" s="138"/>
    </row>
    <row r="76" spans="1:11" s="17" customFormat="1" ht="81">
      <c r="A76" s="28" t="s">
        <v>85</v>
      </c>
      <c r="B76" s="28" t="s">
        <v>86</v>
      </c>
      <c r="C76" s="28" t="s">
        <v>5</v>
      </c>
      <c r="D76" s="35" t="s">
        <v>87</v>
      </c>
      <c r="E76" s="44"/>
      <c r="F76" s="44"/>
      <c r="G76" s="25">
        <f t="shared" si="4"/>
        <v>30000</v>
      </c>
      <c r="H76" s="20">
        <v>30000</v>
      </c>
      <c r="I76" s="20"/>
      <c r="J76" s="20"/>
      <c r="K76" s="36"/>
    </row>
    <row r="77" spans="1:11" ht="81" customHeight="1">
      <c r="A77" s="34"/>
      <c r="B77" s="34"/>
      <c r="C77" s="22"/>
      <c r="D77" s="37"/>
      <c r="E77" s="33" t="s">
        <v>163</v>
      </c>
      <c r="F77" s="24" t="s">
        <v>107</v>
      </c>
      <c r="G77" s="25">
        <f t="shared" ref="G77:G112" si="10">SUM(H77:I77)</f>
        <v>4059382</v>
      </c>
      <c r="H77" s="26">
        <f>H80</f>
        <v>4059382</v>
      </c>
      <c r="I77" s="98">
        <f>I80</f>
        <v>0</v>
      </c>
      <c r="J77" s="98">
        <f>J80</f>
        <v>0</v>
      </c>
      <c r="K77" s="36"/>
    </row>
    <row r="78" spans="1:11" s="17" customFormat="1" ht="20.25">
      <c r="A78" s="32"/>
      <c r="B78" s="32"/>
      <c r="C78" s="32"/>
      <c r="D78" s="32"/>
      <c r="E78" s="30" t="s">
        <v>2</v>
      </c>
      <c r="F78" s="30"/>
      <c r="G78" s="25">
        <f t="shared" si="10"/>
        <v>0</v>
      </c>
      <c r="H78" s="38"/>
      <c r="I78" s="99"/>
      <c r="J78" s="98">
        <f>H78+I78</f>
        <v>0</v>
      </c>
      <c r="K78" s="36"/>
    </row>
    <row r="79" spans="1:11" s="17" customFormat="1" ht="42" customHeight="1">
      <c r="A79" s="27" t="s">
        <v>90</v>
      </c>
      <c r="B79" s="27"/>
      <c r="C79" s="27"/>
      <c r="D79" s="29" t="s">
        <v>74</v>
      </c>
      <c r="E79" s="30"/>
      <c r="F79" s="30"/>
      <c r="G79" s="25">
        <f t="shared" si="10"/>
        <v>4059382</v>
      </c>
      <c r="H79" s="39">
        <f>SUM(H80)</f>
        <v>4059382</v>
      </c>
      <c r="I79" s="100">
        <f>SUM(I80)</f>
        <v>0</v>
      </c>
      <c r="J79" s="100">
        <f>SUM(J80)</f>
        <v>0</v>
      </c>
      <c r="K79" s="36"/>
    </row>
    <row r="80" spans="1:11" s="40" customFormat="1" ht="45.75" customHeight="1">
      <c r="A80" s="27" t="s">
        <v>73</v>
      </c>
      <c r="B80" s="27"/>
      <c r="C80" s="27"/>
      <c r="D80" s="29" t="s">
        <v>74</v>
      </c>
      <c r="E80" s="31"/>
      <c r="F80" s="31"/>
      <c r="G80" s="25">
        <f t="shared" si="10"/>
        <v>4059382</v>
      </c>
      <c r="H80" s="26">
        <f>SUM(H81:H84)</f>
        <v>4059382</v>
      </c>
      <c r="I80" s="101">
        <f>SUM(I81:I84)</f>
        <v>0</v>
      </c>
      <c r="J80" s="101">
        <f>SUM(J81:J84)</f>
        <v>0</v>
      </c>
      <c r="K80" s="36"/>
    </row>
    <row r="81" spans="1:11" s="40" customFormat="1" ht="67.5" customHeight="1">
      <c r="A81" s="34" t="s">
        <v>76</v>
      </c>
      <c r="B81" s="22" t="s">
        <v>53</v>
      </c>
      <c r="C81" s="22" t="s">
        <v>26</v>
      </c>
      <c r="D81" s="23" t="s">
        <v>54</v>
      </c>
      <c r="E81" s="31"/>
      <c r="F81" s="31"/>
      <c r="G81" s="25">
        <f t="shared" si="10"/>
        <v>12000</v>
      </c>
      <c r="H81" s="20">
        <v>12000</v>
      </c>
      <c r="I81" s="102"/>
      <c r="J81" s="103"/>
      <c r="K81" s="36"/>
    </row>
    <row r="82" spans="1:11" s="40" customFormat="1" ht="127.9" customHeight="1">
      <c r="A82" s="104" t="s">
        <v>145</v>
      </c>
      <c r="B82" s="104">
        <v>3121</v>
      </c>
      <c r="C82" s="105" t="s">
        <v>96</v>
      </c>
      <c r="D82" s="106" t="s">
        <v>146</v>
      </c>
      <c r="E82" s="107"/>
      <c r="F82" s="107"/>
      <c r="G82" s="108">
        <f>SUM(H82:I82)</f>
        <v>1892268</v>
      </c>
      <c r="H82" s="18">
        <f>2642268-750000</f>
        <v>1892268</v>
      </c>
      <c r="I82" s="109"/>
      <c r="J82" s="110"/>
      <c r="K82" s="36"/>
    </row>
    <row r="83" spans="1:11" s="40" customFormat="1" ht="135.6" customHeight="1">
      <c r="A83" s="28" t="s">
        <v>75</v>
      </c>
      <c r="B83" s="111" t="s">
        <v>62</v>
      </c>
      <c r="C83" s="111" t="s">
        <v>4</v>
      </c>
      <c r="D83" s="23" t="s">
        <v>50</v>
      </c>
      <c r="E83" s="31"/>
      <c r="F83" s="31"/>
      <c r="G83" s="25">
        <f t="shared" si="10"/>
        <v>300000</v>
      </c>
      <c r="H83" s="20">
        <v>300000</v>
      </c>
      <c r="I83" s="102"/>
      <c r="J83" s="103"/>
      <c r="K83" s="36"/>
    </row>
    <row r="84" spans="1:11" s="17" customFormat="1" ht="40.5">
      <c r="A84" s="34" t="s">
        <v>77</v>
      </c>
      <c r="B84" s="34" t="s">
        <v>8</v>
      </c>
      <c r="C84" s="34" t="s">
        <v>3</v>
      </c>
      <c r="D84" s="35" t="s">
        <v>9</v>
      </c>
      <c r="E84" s="30"/>
      <c r="F84" s="30"/>
      <c r="G84" s="25">
        <f t="shared" si="10"/>
        <v>1855114</v>
      </c>
      <c r="H84" s="20">
        <f>1105114+750000</f>
        <v>1855114</v>
      </c>
      <c r="I84" s="112"/>
      <c r="J84" s="113"/>
      <c r="K84" s="36"/>
    </row>
    <row r="85" spans="1:11" ht="121.5">
      <c r="A85" s="22"/>
      <c r="B85" s="22"/>
      <c r="C85" s="22"/>
      <c r="D85" s="23"/>
      <c r="E85" s="33" t="s">
        <v>136</v>
      </c>
      <c r="F85" s="91" t="s">
        <v>131</v>
      </c>
      <c r="G85" s="25">
        <f t="shared" ref="G85:G89" si="11">SUM(H85:I85)</f>
        <v>3248124</v>
      </c>
      <c r="H85" s="92">
        <f>SUM(H87)</f>
        <v>3248124</v>
      </c>
      <c r="I85" s="92">
        <f t="shared" ref="I85:J85" si="12">SUM(I86)</f>
        <v>0</v>
      </c>
      <c r="J85" s="92">
        <f t="shared" si="12"/>
        <v>0</v>
      </c>
      <c r="K85" s="36">
        <f>H84+H89</f>
        <v>5103238</v>
      </c>
    </row>
    <row r="86" spans="1:11" ht="20.25">
      <c r="A86" s="28"/>
      <c r="B86" s="28"/>
      <c r="C86" s="28"/>
      <c r="D86" s="35"/>
      <c r="E86" s="30" t="s">
        <v>2</v>
      </c>
      <c r="F86" s="30"/>
      <c r="G86" s="25">
        <f t="shared" si="11"/>
        <v>0</v>
      </c>
      <c r="H86" s="20"/>
      <c r="I86" s="20"/>
      <c r="J86" s="26">
        <f>H86+I86</f>
        <v>0</v>
      </c>
      <c r="K86" s="36"/>
    </row>
    <row r="87" spans="1:11" ht="44.25" customHeight="1">
      <c r="A87" s="27" t="s">
        <v>90</v>
      </c>
      <c r="B87" s="27"/>
      <c r="C87" s="27"/>
      <c r="D87" s="29" t="s">
        <v>74</v>
      </c>
      <c r="E87" s="30"/>
      <c r="F87" s="30"/>
      <c r="G87" s="25">
        <f t="shared" si="11"/>
        <v>3248124</v>
      </c>
      <c r="H87" s="26">
        <f>SUM(H88)</f>
        <v>3248124</v>
      </c>
      <c r="I87" s="20"/>
      <c r="J87" s="26"/>
      <c r="K87" s="36"/>
    </row>
    <row r="88" spans="1:11" ht="44.25" customHeight="1">
      <c r="A88" s="27" t="s">
        <v>73</v>
      </c>
      <c r="B88" s="27"/>
      <c r="C88" s="27"/>
      <c r="D88" s="29" t="s">
        <v>74</v>
      </c>
      <c r="E88" s="31"/>
      <c r="F88" s="31"/>
      <c r="G88" s="25">
        <f t="shared" si="11"/>
        <v>3248124</v>
      </c>
      <c r="H88" s="26">
        <f>SUM(H89:H89)</f>
        <v>3248124</v>
      </c>
      <c r="I88" s="50">
        <f>SUM(I89:I89)</f>
        <v>0</v>
      </c>
      <c r="J88" s="50">
        <f>SUM(J89:J89)</f>
        <v>0</v>
      </c>
      <c r="K88" s="36"/>
    </row>
    <row r="89" spans="1:11" ht="39.75" customHeight="1">
      <c r="A89" s="34" t="s">
        <v>77</v>
      </c>
      <c r="B89" s="34" t="s">
        <v>8</v>
      </c>
      <c r="C89" s="34" t="s">
        <v>3</v>
      </c>
      <c r="D89" s="35" t="s">
        <v>9</v>
      </c>
      <c r="E89" s="31"/>
      <c r="F89" s="31"/>
      <c r="G89" s="25">
        <f t="shared" si="11"/>
        <v>3248124</v>
      </c>
      <c r="H89" s="20">
        <f>1248124+2000000</f>
        <v>3248124</v>
      </c>
      <c r="I89" s="20"/>
      <c r="J89" s="20"/>
      <c r="K89" s="36"/>
    </row>
    <row r="90" spans="1:11" ht="101.25">
      <c r="A90" s="28"/>
      <c r="B90" s="28"/>
      <c r="C90" s="28"/>
      <c r="D90" s="35"/>
      <c r="E90" s="114" t="s">
        <v>124</v>
      </c>
      <c r="F90" s="24" t="s">
        <v>125</v>
      </c>
      <c r="G90" s="25">
        <f>SUM(H90:I90)</f>
        <v>10000</v>
      </c>
      <c r="H90" s="26">
        <f>SUM(H93)</f>
        <v>10000</v>
      </c>
      <c r="I90" s="26">
        <f>SUM(I93)</f>
        <v>0</v>
      </c>
      <c r="J90" s="26">
        <f>SUM(J93)</f>
        <v>0</v>
      </c>
      <c r="K90" s="36"/>
    </row>
    <row r="91" spans="1:11" ht="21.75" customHeight="1">
      <c r="A91" s="28"/>
      <c r="B91" s="28"/>
      <c r="C91" s="28"/>
      <c r="D91" s="35"/>
      <c r="E91" s="30" t="s">
        <v>2</v>
      </c>
      <c r="F91" s="30"/>
      <c r="G91" s="25">
        <f>SUM(H91:I91)</f>
        <v>0</v>
      </c>
      <c r="H91" s="20"/>
      <c r="I91" s="20"/>
      <c r="J91" s="20"/>
      <c r="K91" s="36"/>
    </row>
    <row r="92" spans="1:11" ht="40.5">
      <c r="A92" s="27" t="s">
        <v>126</v>
      </c>
      <c r="B92" s="27"/>
      <c r="C92" s="27"/>
      <c r="D92" s="29" t="s">
        <v>127</v>
      </c>
      <c r="E92" s="30"/>
      <c r="F92" s="30"/>
      <c r="G92" s="25">
        <f>SUM(H92:I92)</f>
        <v>0</v>
      </c>
      <c r="H92" s="20"/>
      <c r="I92" s="20"/>
      <c r="J92" s="20"/>
      <c r="K92" s="36"/>
    </row>
    <row r="93" spans="1:11" ht="40.5">
      <c r="A93" s="27" t="s">
        <v>128</v>
      </c>
      <c r="B93" s="27"/>
      <c r="C93" s="27"/>
      <c r="D93" s="29" t="s">
        <v>127</v>
      </c>
      <c r="E93" s="30"/>
      <c r="F93" s="30"/>
      <c r="G93" s="25">
        <f>SUM(H93:I93)</f>
        <v>10000</v>
      </c>
      <c r="H93" s="26">
        <f>SUM(H94)</f>
        <v>10000</v>
      </c>
      <c r="I93" s="20"/>
      <c r="J93" s="20"/>
      <c r="K93" s="36"/>
    </row>
    <row r="94" spans="1:11" ht="40.5">
      <c r="A94" s="22" t="s">
        <v>94</v>
      </c>
      <c r="B94" s="22" t="s">
        <v>95</v>
      </c>
      <c r="C94" s="22" t="s">
        <v>96</v>
      </c>
      <c r="D94" s="115" t="s">
        <v>97</v>
      </c>
      <c r="E94" s="30"/>
      <c r="F94" s="30"/>
      <c r="G94" s="25">
        <f>SUM(H94:I94)</f>
        <v>10000</v>
      </c>
      <c r="H94" s="20">
        <v>10000</v>
      </c>
      <c r="I94" s="20"/>
      <c r="J94" s="20"/>
      <c r="K94" s="36"/>
    </row>
    <row r="95" spans="1:11" ht="78" customHeight="1">
      <c r="A95" s="34"/>
      <c r="B95" s="34"/>
      <c r="C95" s="22"/>
      <c r="D95" s="37"/>
      <c r="E95" s="114" t="s">
        <v>104</v>
      </c>
      <c r="F95" s="24" t="s">
        <v>108</v>
      </c>
      <c r="G95" s="25">
        <f t="shared" si="10"/>
        <v>1498008</v>
      </c>
      <c r="H95" s="26">
        <f>SUM(H99:H100)</f>
        <v>1498008</v>
      </c>
      <c r="I95" s="26">
        <f>SUM(I99:I100)</f>
        <v>0</v>
      </c>
      <c r="J95" s="26">
        <f>SUM(J99:J100)</f>
        <v>0</v>
      </c>
      <c r="K95" s="36"/>
    </row>
    <row r="96" spans="1:11" s="17" customFormat="1" ht="33.75" customHeight="1">
      <c r="A96" s="32"/>
      <c r="B96" s="32"/>
      <c r="C96" s="32"/>
      <c r="D96" s="32"/>
      <c r="E96" s="30" t="s">
        <v>2</v>
      </c>
      <c r="F96" s="30"/>
      <c r="G96" s="25">
        <f t="shared" si="10"/>
        <v>0</v>
      </c>
      <c r="H96" s="38"/>
      <c r="I96" s="38"/>
      <c r="J96" s="26">
        <f>H96+I96</f>
        <v>0</v>
      </c>
      <c r="K96" s="36"/>
    </row>
    <row r="97" spans="1:11" s="17" customFormat="1" ht="33.6" customHeight="1">
      <c r="A97" s="27" t="s">
        <v>91</v>
      </c>
      <c r="B97" s="27"/>
      <c r="C97" s="27"/>
      <c r="D97" s="29" t="s">
        <v>70</v>
      </c>
      <c r="E97" s="30"/>
      <c r="F97" s="30"/>
      <c r="G97" s="25">
        <f t="shared" si="10"/>
        <v>1498008</v>
      </c>
      <c r="H97" s="39">
        <f>SUM(H98)</f>
        <v>1498008</v>
      </c>
      <c r="I97" s="39">
        <f t="shared" ref="I97:J97" si="13">SUM(I98)</f>
        <v>0</v>
      </c>
      <c r="J97" s="39">
        <f t="shared" si="13"/>
        <v>0</v>
      </c>
      <c r="K97" s="36"/>
    </row>
    <row r="98" spans="1:11" s="40" customFormat="1" ht="34.9" customHeight="1">
      <c r="A98" s="27" t="s">
        <v>27</v>
      </c>
      <c r="B98" s="27"/>
      <c r="C98" s="27"/>
      <c r="D98" s="29" t="s">
        <v>70</v>
      </c>
      <c r="E98" s="31"/>
      <c r="F98" s="31"/>
      <c r="G98" s="25">
        <f t="shared" si="10"/>
        <v>1498008</v>
      </c>
      <c r="H98" s="26">
        <f>SUM(H99:H100)</f>
        <v>1498008</v>
      </c>
      <c r="I98" s="26">
        <f>SUM(I99:I100)</f>
        <v>0</v>
      </c>
      <c r="J98" s="26">
        <f>SUM(J99:J100)</f>
        <v>0</v>
      </c>
      <c r="K98" s="36"/>
    </row>
    <row r="99" spans="1:11" s="40" customFormat="1" ht="40.5">
      <c r="A99" s="42" t="s">
        <v>121</v>
      </c>
      <c r="B99" s="42" t="s">
        <v>122</v>
      </c>
      <c r="C99" s="43" t="s">
        <v>15</v>
      </c>
      <c r="D99" s="41" t="s">
        <v>123</v>
      </c>
      <c r="E99" s="31"/>
      <c r="F99" s="31"/>
      <c r="G99" s="25">
        <f t="shared" si="10"/>
        <v>1227116</v>
      </c>
      <c r="H99" s="20">
        <f>1035965+191151</f>
        <v>1227116</v>
      </c>
      <c r="I99" s="20"/>
      <c r="J99" s="20"/>
      <c r="K99" s="36"/>
    </row>
    <row r="100" spans="1:11" s="82" customFormat="1" ht="40.5">
      <c r="A100" s="28" t="s">
        <v>28</v>
      </c>
      <c r="B100" s="28" t="s">
        <v>14</v>
      </c>
      <c r="C100" s="28" t="s">
        <v>15</v>
      </c>
      <c r="D100" s="35" t="s">
        <v>16</v>
      </c>
      <c r="E100" s="44"/>
      <c r="F100" s="44"/>
      <c r="G100" s="25">
        <f t="shared" si="10"/>
        <v>270892</v>
      </c>
      <c r="H100" s="20">
        <v>270892</v>
      </c>
      <c r="I100" s="20"/>
      <c r="J100" s="20"/>
      <c r="K100" s="36"/>
    </row>
    <row r="101" spans="1:11" ht="81.75" customHeight="1">
      <c r="A101" s="116"/>
      <c r="B101" s="116"/>
      <c r="C101" s="22"/>
      <c r="D101" s="117"/>
      <c r="E101" s="33" t="s">
        <v>101</v>
      </c>
      <c r="F101" s="24" t="s">
        <v>106</v>
      </c>
      <c r="G101" s="25">
        <f t="shared" ref="G101:G105" si="14">SUM(H101:I101)</f>
        <v>500000</v>
      </c>
      <c r="H101" s="26">
        <f>SUM(H104)</f>
        <v>500000</v>
      </c>
      <c r="I101" s="98">
        <f>SUM(I104)</f>
        <v>0</v>
      </c>
      <c r="J101" s="98">
        <f>SUM(J104)</f>
        <v>0</v>
      </c>
      <c r="K101" s="36"/>
    </row>
    <row r="102" spans="1:11" ht="33.75" customHeight="1">
      <c r="A102" s="118"/>
      <c r="B102" s="118"/>
      <c r="C102" s="118"/>
      <c r="D102" s="118"/>
      <c r="E102" s="30" t="s">
        <v>2</v>
      </c>
      <c r="F102" s="30"/>
      <c r="G102" s="25">
        <f t="shared" si="14"/>
        <v>0</v>
      </c>
      <c r="H102" s="97"/>
      <c r="I102" s="119"/>
      <c r="J102" s="98">
        <f>H102+I102</f>
        <v>0</v>
      </c>
      <c r="K102" s="36"/>
    </row>
    <row r="103" spans="1:11" ht="81">
      <c r="A103" s="27" t="s">
        <v>89</v>
      </c>
      <c r="B103" s="28"/>
      <c r="C103" s="28"/>
      <c r="D103" s="29" t="s">
        <v>65</v>
      </c>
      <c r="E103" s="30"/>
      <c r="F103" s="30"/>
      <c r="G103" s="25">
        <f t="shared" si="14"/>
        <v>500000</v>
      </c>
      <c r="H103" s="97">
        <f>SUM(H104)</f>
        <v>500000</v>
      </c>
      <c r="I103" s="119">
        <f>SUM(I104)</f>
        <v>0</v>
      </c>
      <c r="J103" s="119">
        <f>SUM(J104)</f>
        <v>0</v>
      </c>
      <c r="K103" s="36"/>
    </row>
    <row r="104" spans="1:11" ht="81">
      <c r="A104" s="27" t="s">
        <v>47</v>
      </c>
      <c r="B104" s="27"/>
      <c r="C104" s="27"/>
      <c r="D104" s="29" t="s">
        <v>65</v>
      </c>
      <c r="E104" s="31"/>
      <c r="F104" s="31"/>
      <c r="G104" s="25">
        <f t="shared" si="14"/>
        <v>500000</v>
      </c>
      <c r="H104" s="97">
        <f>H105</f>
        <v>500000</v>
      </c>
      <c r="I104" s="120">
        <f>I105</f>
        <v>0</v>
      </c>
      <c r="J104" s="103"/>
      <c r="K104" s="36"/>
    </row>
    <row r="105" spans="1:11" ht="40.5">
      <c r="A105" s="34" t="s">
        <v>48</v>
      </c>
      <c r="B105" s="34" t="s">
        <v>11</v>
      </c>
      <c r="C105" s="34" t="s">
        <v>12</v>
      </c>
      <c r="D105" s="35" t="s">
        <v>13</v>
      </c>
      <c r="E105" s="30"/>
      <c r="F105" s="30"/>
      <c r="G105" s="25">
        <f t="shared" si="14"/>
        <v>500000</v>
      </c>
      <c r="H105" s="96">
        <v>500000</v>
      </c>
      <c r="I105" s="121"/>
      <c r="J105" s="113"/>
      <c r="K105" s="36"/>
    </row>
    <row r="106" spans="1:11" s="82" customFormat="1" ht="99" customHeight="1">
      <c r="A106" s="28"/>
      <c r="B106" s="28"/>
      <c r="C106" s="28"/>
      <c r="D106" s="35"/>
      <c r="E106" s="122" t="s">
        <v>148</v>
      </c>
      <c r="F106" s="122" t="s">
        <v>157</v>
      </c>
      <c r="G106" s="123">
        <f t="shared" ref="G106:G110" si="15">SUM(H106:I106)</f>
        <v>20000</v>
      </c>
      <c r="H106" s="124">
        <f>SUM(H109)</f>
        <v>20000</v>
      </c>
      <c r="I106" s="124">
        <f>SUM(I110:I110)</f>
        <v>0</v>
      </c>
      <c r="J106" s="124">
        <f>SUM(J110:J110)</f>
        <v>0</v>
      </c>
      <c r="K106" s="36"/>
    </row>
    <row r="107" spans="1:11" s="82" customFormat="1" ht="20.25">
      <c r="A107" s="28"/>
      <c r="B107" s="28"/>
      <c r="C107" s="28"/>
      <c r="D107" s="35"/>
      <c r="E107" s="125" t="s">
        <v>2</v>
      </c>
      <c r="F107" s="125"/>
      <c r="G107" s="123">
        <f t="shared" si="15"/>
        <v>0</v>
      </c>
      <c r="H107" s="126"/>
      <c r="I107" s="126"/>
      <c r="J107" s="126"/>
      <c r="K107" s="36"/>
    </row>
    <row r="108" spans="1:11" s="82" customFormat="1" ht="46.5" customHeight="1">
      <c r="A108" s="127" t="s">
        <v>89</v>
      </c>
      <c r="B108" s="28"/>
      <c r="C108" s="28"/>
      <c r="D108" s="128" t="s">
        <v>71</v>
      </c>
      <c r="E108" s="125"/>
      <c r="F108" s="125"/>
      <c r="G108" s="123">
        <f t="shared" si="15"/>
        <v>20000</v>
      </c>
      <c r="H108" s="124">
        <f>SUM(H109)</f>
        <v>20000</v>
      </c>
      <c r="I108" s="124">
        <f>SUM(I109)</f>
        <v>0</v>
      </c>
      <c r="J108" s="124">
        <f>SUM(J109)</f>
        <v>0</v>
      </c>
      <c r="K108" s="36"/>
    </row>
    <row r="109" spans="1:11" s="82" customFormat="1" ht="81">
      <c r="A109" s="127" t="s">
        <v>47</v>
      </c>
      <c r="B109" s="28"/>
      <c r="C109" s="28"/>
      <c r="D109" s="128" t="s">
        <v>71</v>
      </c>
      <c r="E109" s="125"/>
      <c r="F109" s="125"/>
      <c r="G109" s="123">
        <f t="shared" si="15"/>
        <v>20000</v>
      </c>
      <c r="H109" s="124">
        <f>SUM(H110:H110)</f>
        <v>20000</v>
      </c>
      <c r="I109" s="124">
        <f>SUM(I110:I110)</f>
        <v>0</v>
      </c>
      <c r="J109" s="124">
        <f>SUM(J110:J110)</f>
        <v>0</v>
      </c>
      <c r="K109" s="36"/>
    </row>
    <row r="110" spans="1:11" s="82" customFormat="1" ht="40.5">
      <c r="A110" s="28" t="s">
        <v>147</v>
      </c>
      <c r="B110" s="28" t="s">
        <v>8</v>
      </c>
      <c r="C110" s="28" t="s">
        <v>3</v>
      </c>
      <c r="D110" s="35" t="s">
        <v>9</v>
      </c>
      <c r="E110" s="125"/>
      <c r="F110" s="125"/>
      <c r="G110" s="123">
        <f t="shared" si="15"/>
        <v>20000</v>
      </c>
      <c r="H110" s="126">
        <v>20000</v>
      </c>
      <c r="I110" s="126"/>
      <c r="J110" s="126"/>
      <c r="K110" s="36"/>
    </row>
    <row r="111" spans="1:11" s="49" customFormat="1" ht="84.75" customHeight="1">
      <c r="A111" s="46"/>
      <c r="B111" s="46"/>
      <c r="C111" s="46"/>
      <c r="D111" s="47"/>
      <c r="E111" s="48" t="s">
        <v>102</v>
      </c>
      <c r="F111" s="24" t="s">
        <v>109</v>
      </c>
      <c r="G111" s="25">
        <f>SUM(H111:I111)</f>
        <v>603600</v>
      </c>
      <c r="H111" s="26">
        <f>H113</f>
        <v>603600</v>
      </c>
      <c r="I111" s="26">
        <f t="shared" ref="I111:J111" si="16">I113</f>
        <v>0</v>
      </c>
      <c r="J111" s="26">
        <f t="shared" si="16"/>
        <v>0</v>
      </c>
      <c r="K111" s="36"/>
    </row>
    <row r="112" spans="1:11" s="17" customFormat="1" ht="20.25">
      <c r="A112" s="28"/>
      <c r="B112" s="28"/>
      <c r="C112" s="28"/>
      <c r="D112" s="35"/>
      <c r="E112" s="30" t="s">
        <v>2</v>
      </c>
      <c r="F112" s="30"/>
      <c r="G112" s="25">
        <f t="shared" si="10"/>
        <v>0</v>
      </c>
      <c r="H112" s="20"/>
      <c r="I112" s="20"/>
      <c r="J112" s="26">
        <f>H112+I112</f>
        <v>0</v>
      </c>
      <c r="K112" s="36"/>
    </row>
    <row r="113" spans="1:14" s="17" customFormat="1" ht="81">
      <c r="A113" s="27" t="s">
        <v>89</v>
      </c>
      <c r="B113" s="27"/>
      <c r="C113" s="27"/>
      <c r="D113" s="29" t="s">
        <v>71</v>
      </c>
      <c r="E113" s="129"/>
      <c r="F113" s="130"/>
      <c r="G113" s="25">
        <f t="shared" ref="G113:G115" si="17">SUM(H113:I113)</f>
        <v>603600</v>
      </c>
      <c r="H113" s="26">
        <f>SUM(H114)</f>
        <v>603600</v>
      </c>
      <c r="I113" s="20">
        <f>SUM(I114)</f>
        <v>0</v>
      </c>
      <c r="J113" s="20">
        <f>SUM(J114)</f>
        <v>0</v>
      </c>
      <c r="K113" s="36"/>
    </row>
    <row r="114" spans="1:14" s="17" customFormat="1" ht="81">
      <c r="A114" s="27" t="s">
        <v>47</v>
      </c>
      <c r="B114" s="27"/>
      <c r="C114" s="27"/>
      <c r="D114" s="29" t="s">
        <v>71</v>
      </c>
      <c r="E114" s="32"/>
      <c r="F114" s="32"/>
      <c r="G114" s="25">
        <f t="shared" si="17"/>
        <v>603600</v>
      </c>
      <c r="H114" s="26">
        <f>SUM(H115:H115)</f>
        <v>603600</v>
      </c>
      <c r="I114" s="26">
        <f>SUM(I115:I115)</f>
        <v>0</v>
      </c>
      <c r="J114" s="26">
        <f>SUM(J115:J115)</f>
        <v>0</v>
      </c>
      <c r="K114" s="36"/>
    </row>
    <row r="115" spans="1:14" s="17" customFormat="1" ht="41.25" customHeight="1">
      <c r="A115" s="34" t="s">
        <v>49</v>
      </c>
      <c r="B115" s="34" t="s">
        <v>21</v>
      </c>
      <c r="C115" s="34" t="s">
        <v>17</v>
      </c>
      <c r="D115" s="35" t="s">
        <v>22</v>
      </c>
      <c r="E115" s="32"/>
      <c r="F115" s="32"/>
      <c r="G115" s="25">
        <f t="shared" si="17"/>
        <v>603600</v>
      </c>
      <c r="H115" s="20">
        <v>603600</v>
      </c>
      <c r="I115" s="20">
        <v>0</v>
      </c>
      <c r="J115" s="20"/>
      <c r="K115" s="36"/>
    </row>
    <row r="116" spans="1:14" s="66" customFormat="1" ht="31.9" customHeight="1">
      <c r="A116" s="59" t="s">
        <v>118</v>
      </c>
      <c r="B116" s="59" t="s">
        <v>118</v>
      </c>
      <c r="C116" s="59" t="s">
        <v>118</v>
      </c>
      <c r="D116" s="60" t="s">
        <v>37</v>
      </c>
      <c r="E116" s="61" t="s">
        <v>118</v>
      </c>
      <c r="F116" s="62"/>
      <c r="G116" s="25">
        <f>G13+G18+G23+G33+G38+G43+G49+G54+G64+G71+G77+G85+G90+G95+G101+G111+G106+G31</f>
        <v>23722991</v>
      </c>
      <c r="H116" s="25">
        <f t="shared" ref="H116:J116" si="18">H13+H18+H23+H33+H38+H43+H49+H54+H64+H71+H77+H85+H90+H95+H101+H111+H106+H31</f>
        <v>23722991</v>
      </c>
      <c r="I116" s="25">
        <f t="shared" si="18"/>
        <v>0</v>
      </c>
      <c r="J116" s="25">
        <f t="shared" si="18"/>
        <v>0</v>
      </c>
      <c r="K116" s="36"/>
      <c r="L116" s="63"/>
      <c r="M116" s="64">
        <f>SUM(H116:I116)</f>
        <v>23722991</v>
      </c>
      <c r="N116" s="65"/>
    </row>
    <row r="117" spans="1:14" ht="14.25" customHeight="1">
      <c r="A117" s="144" t="s">
        <v>164</v>
      </c>
      <c r="B117" s="144"/>
      <c r="C117" s="144"/>
      <c r="D117" s="144"/>
      <c r="E117" s="144"/>
      <c r="F117" s="144"/>
      <c r="G117" s="144"/>
      <c r="H117" s="144"/>
      <c r="I117" s="144"/>
      <c r="J117" s="144"/>
      <c r="M117" s="4"/>
    </row>
    <row r="118" spans="1:14" ht="21.75" customHeight="1">
      <c r="A118" s="8" t="s">
        <v>119</v>
      </c>
      <c r="B118" s="7"/>
      <c r="C118" s="8"/>
      <c r="D118" s="8"/>
      <c r="E118" s="9"/>
      <c r="F118" s="8"/>
      <c r="H118" s="8"/>
      <c r="I118" s="152" t="s">
        <v>129</v>
      </c>
      <c r="J118" s="152"/>
      <c r="M118" s="141">
        <f>M116+M117</f>
        <v>23722991</v>
      </c>
    </row>
    <row r="119" spans="1:14" ht="12" customHeight="1">
      <c r="A119" s="144"/>
      <c r="B119" s="144"/>
      <c r="C119" s="144"/>
      <c r="D119" s="144"/>
      <c r="E119" s="144"/>
      <c r="F119" s="144"/>
      <c r="G119" s="144"/>
      <c r="H119" s="144"/>
      <c r="I119" s="144"/>
      <c r="J119" s="144"/>
      <c r="M119" s="4">
        <f>4800+193100+12500+21000+3800</f>
        <v>235200</v>
      </c>
      <c r="N119" s="142" t="s">
        <v>155</v>
      </c>
    </row>
    <row r="120" spans="1:14" ht="19.5" customHeight="1">
      <c r="A120" s="8"/>
      <c r="B120" s="7"/>
      <c r="C120" s="8"/>
      <c r="D120" s="8"/>
      <c r="E120" s="9"/>
      <c r="F120" s="8"/>
      <c r="H120" s="8"/>
      <c r="I120" s="74"/>
      <c r="J120" s="74"/>
      <c r="M120" s="4">
        <v>24000</v>
      </c>
      <c r="N120" s="142" t="s">
        <v>156</v>
      </c>
    </row>
    <row r="121" spans="1:14" s="69" customFormat="1" ht="23.25">
      <c r="A121" s="70" t="s">
        <v>130</v>
      </c>
      <c r="B121" s="71"/>
      <c r="C121" s="71"/>
      <c r="D121" s="72"/>
      <c r="M121" s="140">
        <f>M118+M119+M120</f>
        <v>23982191</v>
      </c>
    </row>
    <row r="122" spans="1:14" ht="18.75" customHeight="1">
      <c r="A122" s="8" t="s">
        <v>119</v>
      </c>
      <c r="B122" s="7"/>
      <c r="C122" s="8"/>
      <c r="D122" s="8"/>
      <c r="E122" s="9"/>
      <c r="F122" s="8"/>
      <c r="H122" s="8"/>
      <c r="I122" s="152" t="s">
        <v>129</v>
      </c>
      <c r="J122" s="152"/>
    </row>
  </sheetData>
  <sheetProtection selectLockedCells="1" selectUnlockedCells="1"/>
  <mergeCells count="18">
    <mergeCell ref="I122:J122"/>
    <mergeCell ref="A4:I4"/>
    <mergeCell ref="D6:F6"/>
    <mergeCell ref="A5:I5"/>
    <mergeCell ref="A119:J119"/>
    <mergeCell ref="I118:J118"/>
    <mergeCell ref="H2:J2"/>
    <mergeCell ref="A117:J117"/>
    <mergeCell ref="H9:H11"/>
    <mergeCell ref="E9:E11"/>
    <mergeCell ref="D7:F7"/>
    <mergeCell ref="F9:F11"/>
    <mergeCell ref="G9:G11"/>
    <mergeCell ref="D9:D11"/>
    <mergeCell ref="C9:C11"/>
    <mergeCell ref="I9:J9"/>
    <mergeCell ref="A9:A11"/>
    <mergeCell ref="B9:B11"/>
  </mergeCells>
  <phoneticPr fontId="0" type="noConversion"/>
  <printOptions horizontalCentered="1"/>
  <pageMargins left="0.39370078740157483" right="0.39370078740157483" top="1.1811023622047245" bottom="0.39370078740157483" header="0.98425196850393704" footer="0"/>
  <pageSetup paperSize="9" scale="50" orientation="landscape" useFirstPageNumber="1" r:id="rId1"/>
  <headerFooter differentFirst="1" scaleWithDoc="0" alignWithMargins="0">
    <oddHeader>&amp;C&amp;P&amp;R&amp;9Продовження додатка 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2025</vt:lpstr>
      <vt:lpstr>'2025'!Excel_BuiltIn_Print_Titles</vt:lpstr>
      <vt:lpstr>'2025'!Z_96E2A35E_4A48_419F_9E38_8CEFA5D27C66_.wvu.PrintArea</vt:lpstr>
      <vt:lpstr>'2025'!Z_96E2A35E_4A48_419F_9E38_8CEFA5D27C66_.wvu.PrintTitles</vt:lpstr>
      <vt:lpstr>'2025'!Z_ABBD498D_3D2F_4E62_985A_EF1DC4D9DC47_.wvu.PrintArea</vt:lpstr>
      <vt:lpstr>'2025'!Z_ABBD498D_3D2F_4E62_985A_EF1DC4D9DC47_.wvu.PrintTitles</vt:lpstr>
      <vt:lpstr>'2025'!Z_E02D48B6_D0D9_4E6E_B70D_8E13580A6528_.wvu.PrintArea</vt:lpstr>
      <vt:lpstr>'2025'!Z_E02D48B6_D0D9_4E6E_B70D_8E13580A6528_.wvu.PrintTitles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SUPERMEN</dc:creator>
  <cp:lastModifiedBy>Maximkina</cp:lastModifiedBy>
  <cp:lastPrinted>2025-12-17T17:25:31Z</cp:lastPrinted>
  <dcterms:created xsi:type="dcterms:W3CDTF">2016-11-08T14:50:35Z</dcterms:created>
  <dcterms:modified xsi:type="dcterms:W3CDTF">2025-12-19T05:59:03Z</dcterms:modified>
</cp:coreProperties>
</file>